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CUREMENT\4. Contract Register\Transparency Code &amp; Website Qtr Updates\Contract Awards 2021.22\"/>
    </mc:Choice>
  </mc:AlternateContent>
  <xr:revisionPtr revIDLastSave="0" documentId="13_ncr:1_{A78BEC3B-E83C-4B5F-B345-D210CCA902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ve Contracts " sheetId="4" r:id="rId1"/>
  </sheets>
  <definedNames>
    <definedName name="_xlnm._FilterDatabase" localSheetId="0" hidden="1">'Live Contracts '!$A$9:$W$233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2" i="4" l="1"/>
  <c r="P179" i="4"/>
  <c r="P178" i="4"/>
  <c r="N169" i="4" l="1"/>
  <c r="P151" i="4" l="1"/>
  <c r="P165" i="4" l="1"/>
  <c r="P163" i="4" l="1"/>
  <c r="P34" i="4" l="1"/>
  <c r="N156" i="4" l="1"/>
  <c r="P155" i="4" l="1"/>
  <c r="N154" i="4" l="1"/>
  <c r="P147" i="4" l="1"/>
  <c r="P96" i="4" l="1"/>
  <c r="P129" i="4" l="1"/>
  <c r="P103" i="4" l="1"/>
  <c r="P120" i="4"/>
  <c r="P68" i="4"/>
  <c r="P72" i="4"/>
  <c r="P57" i="4"/>
  <c r="P58" i="4"/>
  <c r="P61" i="4"/>
  <c r="P62" i="4"/>
  <c r="P63" i="4"/>
  <c r="P65" i="4"/>
  <c r="P89" i="4" l="1"/>
  <c r="P123" i="4" l="1"/>
  <c r="P1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road-digger</author>
    <author>Hudson, Donna</author>
    <author>%username%</author>
  </authors>
  <commentList>
    <comment ref="N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Donnah:</t>
        </r>
        <r>
          <rPr>
            <sz val="8"/>
            <color indexed="81"/>
            <rFont val="Tahoma"/>
            <family val="2"/>
          </rPr>
          <t xml:space="preserve">
Confirmation of Ext from DCC 12.11.2019
New Exercise will be started Jun 2020</t>
        </r>
      </text>
    </comment>
    <comment ref="M25" authorId="1" shapeId="0" xr:uid="{8CFB4F7B-E313-4632-B5DE-641DFA11211A}">
      <text>
        <r>
          <rPr>
            <b/>
            <sz val="9"/>
            <color indexed="81"/>
            <rFont val="Tahoma"/>
            <family val="2"/>
          </rPr>
          <t>Hudson, Donna:</t>
        </r>
        <r>
          <rPr>
            <sz val="9"/>
            <color indexed="81"/>
            <rFont val="Tahoma"/>
            <family val="2"/>
          </rPr>
          <t xml:space="preserve">
Dates as yet unknown due to Covid restrictions on market operations </t>
        </r>
      </text>
    </comment>
    <comment ref="O28" authorId="1" shapeId="0" xr:uid="{9D7ED65B-2CDB-44AF-8F87-545C23DF9E7A}">
      <text>
        <r>
          <rPr>
            <b/>
            <sz val="9"/>
            <color indexed="81"/>
            <rFont val="Tahoma"/>
            <family val="2"/>
          </rPr>
          <t>Hudson, Donna:</t>
        </r>
        <r>
          <rPr>
            <sz val="9"/>
            <color indexed="81"/>
            <rFont val="Tahoma"/>
            <family val="2"/>
          </rPr>
          <t xml:space="preserve">
SOFTWARE 
Annual renewal 
PO 21/22 200027546</t>
        </r>
      </text>
    </comment>
    <comment ref="N52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%username%: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Variation date </t>
        </r>
      </text>
    </comment>
    <comment ref="P6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Donnah:
</t>
        </r>
        <r>
          <rPr>
            <sz val="8"/>
            <color indexed="81"/>
            <rFont val="Tahoma"/>
            <family val="2"/>
          </rPr>
          <t xml:space="preserve">Based on previous 4 years spend av spend over the 4 years for both authorities.  The Nature of the requirement is ad hoc and therefore difficult to predict anticipated spend over the next 4 years 
</t>
        </r>
      </text>
    </comment>
    <comment ref="R74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road-digger: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Communication to NK 07.08.2019 Woods are no longer going to be providing these services 
MS - We have purchased a digger that will be able to undertake these works going forward Nicola contacting Legal re contract termination and no Notice period</t>
        </r>
      </text>
    </comment>
    <comment ref="P101" authorId="2" shapeId="0" xr:uid="{00000000-0006-0000-0000-000014000000}">
      <text>
        <r>
          <rPr>
            <b/>
            <sz val="8"/>
            <color indexed="81"/>
            <rFont val="Tahoma"/>
            <family val="2"/>
          </rPr>
          <t>%username%:</t>
        </r>
        <r>
          <rPr>
            <sz val="8"/>
            <color indexed="81"/>
            <rFont val="Tahoma"/>
            <family val="2"/>
          </rPr>
          <t xml:space="preserve">
Budget allocation for kitchen programme over tem</t>
        </r>
      </text>
    </comment>
    <comment ref="Q107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road-digger:</t>
        </r>
        <r>
          <rPr>
            <sz val="8"/>
            <color indexed="81"/>
            <rFont val="Tahoma"/>
            <family val="2"/>
          </rPr>
          <t xml:space="preserve">
Company Acquired by Liquorice Marketing in 2020 Email detail in folder </t>
        </r>
      </text>
    </comment>
    <comment ref="M132" authorId="1" shapeId="0" xr:uid="{1F0C1718-F6E5-4CA8-AE79-74F1A19B6714}">
      <text>
        <r>
          <rPr>
            <b/>
            <sz val="9"/>
            <color indexed="81"/>
            <rFont val="Tahoma"/>
            <family val="2"/>
          </rPr>
          <t>Hudson, Donna:</t>
        </r>
        <r>
          <rPr>
            <sz val="9"/>
            <color indexed="81"/>
            <rFont val="Tahoma"/>
            <family val="2"/>
          </rPr>
          <t xml:space="preserve">
Carole Legal Memo 08.07.20 NEC4 20/21 750
1+1+1
</t>
        </r>
      </text>
    </comment>
    <comment ref="L142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road-digger:</t>
        </r>
        <r>
          <rPr>
            <sz val="8"/>
            <color indexed="81"/>
            <rFont val="Tahoma"/>
            <family val="2"/>
          </rPr>
          <t xml:space="preserve">
TBC - Date contract was signed </t>
        </r>
      </text>
    </comment>
    <comment ref="P162" authorId="1" shapeId="0" xr:uid="{4CEA1035-4B22-462F-94B2-215F980BE6BC}">
      <text>
        <r>
          <rPr>
            <b/>
            <sz val="9"/>
            <color indexed="81"/>
            <rFont val="Tahoma"/>
            <family val="2"/>
          </rPr>
          <t>Hudson, Donna:</t>
        </r>
        <r>
          <rPr>
            <sz val="9"/>
            <color indexed="81"/>
            <rFont val="Tahoma"/>
            <family val="2"/>
          </rPr>
          <t xml:space="preserve">
Av Spend expected each year from previous years actuals </t>
        </r>
      </text>
    </comment>
  </commentList>
</comments>
</file>

<file path=xl/sharedStrings.xml><?xml version="1.0" encoding="utf-8"?>
<sst xmlns="http://schemas.openxmlformats.org/spreadsheetml/2006/main" count="3494" uniqueCount="978">
  <si>
    <t>HPBC</t>
  </si>
  <si>
    <t>SMDC</t>
  </si>
  <si>
    <t>JOINT</t>
  </si>
  <si>
    <t>STATUS</t>
  </si>
  <si>
    <t>PROCEDURE</t>
  </si>
  <si>
    <t>TITLE</t>
  </si>
  <si>
    <t>CONTRACT TYPE</t>
  </si>
  <si>
    <t>START DATE</t>
  </si>
  <si>
    <t>EXT PERIOD</t>
  </si>
  <si>
    <t>REVIEW DATE (6 MONTHS BEFORE END)</t>
  </si>
  <si>
    <t>£ VALUE TCV or p/a</t>
  </si>
  <si>
    <t>SUPPLIER</t>
  </si>
  <si>
    <t>ADDRESS</t>
  </si>
  <si>
    <t>SME (less 250 staff)</t>
  </si>
  <si>
    <t xml:space="preserve">Charity / voluntary </t>
  </si>
  <si>
    <t>Company Reg No</t>
  </si>
  <si>
    <t>LEAD SERVICE AREA</t>
  </si>
  <si>
    <t>VAT - RECOVERED Y or N</t>
  </si>
  <si>
    <t>N</t>
  </si>
  <si>
    <t>Y</t>
  </si>
  <si>
    <t>ENDED</t>
  </si>
  <si>
    <t>TENDER</t>
  </si>
  <si>
    <t>RECURRING</t>
  </si>
  <si>
    <t>n/a</t>
  </si>
  <si>
    <t>No</t>
  </si>
  <si>
    <t>Finance - Mainstream</t>
  </si>
  <si>
    <t xml:space="preserve">Y </t>
  </si>
  <si>
    <t>no</t>
  </si>
  <si>
    <t>Organisational Development &amp; Transformation - ICT</t>
  </si>
  <si>
    <t>Civica UK Ltd</t>
  </si>
  <si>
    <t>ONE OFF</t>
  </si>
  <si>
    <t>Visitor Services - Car Parking</t>
  </si>
  <si>
    <t>Operational Services</t>
  </si>
  <si>
    <t>yes</t>
  </si>
  <si>
    <t>Assets</t>
  </si>
  <si>
    <t>RFQ</t>
  </si>
  <si>
    <t>HPBC10051</t>
  </si>
  <si>
    <t>IT - Licensing Software (System and licences)</t>
  </si>
  <si>
    <t>Lalpac - Extended 1 yr</t>
  </si>
  <si>
    <t>Lalpac Ltd</t>
  </si>
  <si>
    <t>Temple Court 8 The Causeway Chippenham SN15 3BT</t>
  </si>
  <si>
    <t>C655</t>
  </si>
  <si>
    <t>Customer Services - Customer Services</t>
  </si>
  <si>
    <t>Buxton &amp; High Peak Security Services Ltd</t>
  </si>
  <si>
    <t>Yes</t>
  </si>
  <si>
    <t>Operational Services - DLO</t>
  </si>
  <si>
    <t>Regeneration</t>
  </si>
  <si>
    <t>Finance - Revenues</t>
  </si>
  <si>
    <t>Operational Services - Horticulture</t>
  </si>
  <si>
    <t>Democratic &amp; Community - Communities &amp; Partnerships</t>
  </si>
  <si>
    <t>N/a</t>
  </si>
  <si>
    <t>Regulatory Services - Licensing</t>
  </si>
  <si>
    <t>Daisy Group</t>
  </si>
  <si>
    <t>Daisy House Lindred Rd Bus Park Nelson Lancs BB9 5SR</t>
  </si>
  <si>
    <t>YES</t>
  </si>
  <si>
    <t>C705</t>
  </si>
  <si>
    <t>??</t>
  </si>
  <si>
    <t>Customer Services - Housing Tenancy Services</t>
  </si>
  <si>
    <t>Stoke on Trent City Council</t>
  </si>
  <si>
    <t>NO</t>
  </si>
  <si>
    <t>TBC</t>
  </si>
  <si>
    <t>Framework</t>
  </si>
  <si>
    <t>Regulatory Services - Environmental Health</t>
  </si>
  <si>
    <t>N/A</t>
  </si>
  <si>
    <t>[-]</t>
  </si>
  <si>
    <t>Works</t>
  </si>
  <si>
    <t>SINGLE SOURCE</t>
  </si>
  <si>
    <t xml:space="preserve">Treasury management advisory services </t>
  </si>
  <si>
    <t>EX2014_017</t>
  </si>
  <si>
    <t>Public-i</t>
  </si>
  <si>
    <t>5th Floor, Sheridan House, 112-116 Western Road, Brighton</t>
  </si>
  <si>
    <t>FRAMEWORK</t>
  </si>
  <si>
    <t>Adullam Homes Housing Association Ltd</t>
  </si>
  <si>
    <t>Walter Moore House, 34 Dudley Street, West Bromwich, B70 9LS</t>
  </si>
  <si>
    <t>One off</t>
  </si>
  <si>
    <t xml:space="preserve">One off </t>
  </si>
  <si>
    <t xml:space="preserve">Unknown </t>
  </si>
  <si>
    <t>11 The Courtyard,Buntsford Gate,Bromsgrove,Worcestershire,B60 3DJ</t>
  </si>
  <si>
    <t xml:space="preserve">TBC </t>
  </si>
  <si>
    <t xml:space="preserve">Legal </t>
  </si>
  <si>
    <t>LIVE</t>
  </si>
  <si>
    <t>Organisational Development &amp; Transformation - HR</t>
  </si>
  <si>
    <t xml:space="preserve">Various </t>
  </si>
  <si>
    <t>PROC-1585</t>
  </si>
  <si>
    <t xml:space="preserve">HPBC and SMDC Content managed Website </t>
  </si>
  <si>
    <t>Goss Interactive Limited</t>
  </si>
  <si>
    <t>24 Dark Lane View Plymouth PL6 7TL</t>
  </si>
  <si>
    <t>PROC-2361</t>
  </si>
  <si>
    <t xml:space="preserve">Banking Services </t>
  </si>
  <si>
    <t xml:space="preserve">Natwest Bank </t>
  </si>
  <si>
    <t>Commercial Banking 
North Staffordshire Office 
Churchill House, Regents road
Hanley ST1 3JJ</t>
  </si>
  <si>
    <t xml:space="preserve">Modern Mindset </t>
  </si>
  <si>
    <t>Old Halls Barn The Brows Farnham Road Hampshire GU33 6JG</t>
  </si>
  <si>
    <t>PROC-2435</t>
  </si>
  <si>
    <t xml:space="preserve">Supply of Liquid fuels </t>
  </si>
  <si>
    <t xml:space="preserve">Certas Energy UK Ltd </t>
  </si>
  <si>
    <t>Tryst House Glenbervie  Business Park Larbert FK5 4RB</t>
  </si>
  <si>
    <t xml:space="preserve">Wardell Armstrong </t>
  </si>
  <si>
    <t>1 Woodfield Road, Welwyn Garden City, Hertfordshire, AL7 1JQ</t>
  </si>
  <si>
    <t xml:space="preserve">TENDER </t>
  </si>
  <si>
    <t>1+1</t>
  </si>
  <si>
    <t>Queens Court Wilmslow Rd Alderley Edge Cheshire SK9 7QD</t>
  </si>
  <si>
    <t>PROC-XXXX</t>
  </si>
  <si>
    <t xml:space="preserve">Recurring </t>
  </si>
  <si>
    <t>PROC-2744</t>
  </si>
  <si>
    <t xml:space="preserve">Water Sampling Risk Assessments </t>
  </si>
  <si>
    <t xml:space="preserve">RHE Regulation and Compliance </t>
  </si>
  <si>
    <t>RH Environmental Limited Po Box 59 Llandysul Ceredigion SA44 5WX</t>
  </si>
  <si>
    <t>PROC-2719</t>
  </si>
  <si>
    <t>PROC-2240</t>
  </si>
  <si>
    <t>40 Dukes Place London EC3A 7NH</t>
  </si>
  <si>
    <t>PROC-2867</t>
  </si>
  <si>
    <t>Payroll Services HP and SM</t>
  </si>
  <si>
    <t>Rolling</t>
  </si>
  <si>
    <t>Stoke</t>
  </si>
  <si>
    <t>SLA</t>
  </si>
  <si>
    <t>PROC-2700</t>
  </si>
  <si>
    <t>(1+1)</t>
  </si>
  <si>
    <t xml:space="preserve">Browns Recycling </t>
  </si>
  <si>
    <t>Vanguard House Sney Hill Burslem Stoke on Trent ST6 2DZ</t>
  </si>
  <si>
    <t>PROC-3233</t>
  </si>
  <si>
    <t>Lucas Exchange 10 Orchard Way Greystone Road Antrim, Northern Ireland BT41 2RU</t>
  </si>
  <si>
    <t>No Northern Ireland 31186</t>
  </si>
  <si>
    <t>EX2014_002</t>
  </si>
  <si>
    <t>Planning Inspectorate Services for Core Strategy</t>
  </si>
  <si>
    <t>Planning Inspectorate</t>
  </si>
  <si>
    <t>Vehicle Financial Leasing  (SMDC)</t>
  </si>
  <si>
    <t xml:space="preserve">Rolling </t>
  </si>
  <si>
    <t xml:space="preserve">Lombard Vehicle Management </t>
  </si>
  <si>
    <t>7 Brindley Place, Birmingham, B1 2TZ</t>
  </si>
  <si>
    <t>Vehicle leasing administration (SMDC)</t>
  </si>
  <si>
    <t>Knowles Associates</t>
  </si>
  <si>
    <t>Red Lion House, The Green Gt Bentley, Colchester Essex, C07 8QG</t>
  </si>
  <si>
    <t>PROC-2746</t>
  </si>
  <si>
    <t>Cheadle Transport Study - Consultancy</t>
  </si>
  <si>
    <t>AMEY</t>
  </si>
  <si>
    <t>The Sherard Building, Edmund Halley Rd, Oxford, OX4 4DQ</t>
  </si>
  <si>
    <t>T2014_015</t>
  </si>
  <si>
    <t>Tenancy Home Options IT System</t>
  </si>
  <si>
    <t xml:space="preserve">Locator Housing Services </t>
  </si>
  <si>
    <t>2nd Floor Jubilee House 7-10 The Oaks Ruislip, Middlesex HA4 7LF</t>
  </si>
  <si>
    <t>PROC-2854</t>
  </si>
  <si>
    <t>PROC-2884</t>
  </si>
  <si>
    <t>Complaints Workflow Module</t>
  </si>
  <si>
    <t>PROC-2877</t>
  </si>
  <si>
    <t>Gully Cleansing and Ad-hoc Jetting and Drainage Services</t>
  </si>
  <si>
    <t>PROC-3225</t>
  </si>
  <si>
    <t>PROC-2650</t>
  </si>
  <si>
    <t>PROC-3246</t>
  </si>
  <si>
    <t xml:space="preserve">Taxi Plates and Brackets </t>
  </si>
  <si>
    <t>VIP System Limited</t>
  </si>
  <si>
    <t>Unit  5 11 South Avenue Clydebank Business Park, Glasgow, G81 2NR</t>
  </si>
  <si>
    <t>AMEC Environmental &amp; Infrastructure UK Ltd</t>
  </si>
  <si>
    <t>Canon Court Abbey Lawn Abbey Foregate Shrewsbury Shropshire SY2 5DE</t>
  </si>
  <si>
    <t>SM480</t>
  </si>
  <si>
    <t>Street Lighting Maintenance</t>
  </si>
  <si>
    <t>E-ON Energy</t>
  </si>
  <si>
    <t>Leisure Centre Services Management (SMDC)</t>
  </si>
  <si>
    <t>Parkwood Leisure</t>
  </si>
  <si>
    <t>Attwood House,Perdiswell Park  Droitwich Road, Worcester  WR3 7NW</t>
  </si>
  <si>
    <t>Facilities Management Services - Council Buildings (HPBC / SMDC)</t>
  </si>
  <si>
    <t>Derbyshire County Council</t>
  </si>
  <si>
    <t>Dove Holes Bus Unit, 8-10 Hallstead's Dove Holes Buxton SK17 8BJ</t>
  </si>
  <si>
    <t>IT - Pericles Licence</t>
  </si>
  <si>
    <t>2 Burston Road, Putley, London SW15 6AR</t>
  </si>
  <si>
    <t>Legal software</t>
  </si>
  <si>
    <t>LexisNexis</t>
  </si>
  <si>
    <t>Tolley House 2 Addiscombe Rd CR9 5AF      Quadrant House SM2 5AS</t>
  </si>
  <si>
    <t>T2012_005</t>
  </si>
  <si>
    <t>Telecoms - line rentals and calls (SMDC)</t>
  </si>
  <si>
    <t>Telecoms - line rentals and calls (HPBC)</t>
  </si>
  <si>
    <t xml:space="preserve">PEOPLEBUILDING 2 PEOPLEBUILDING ESTATE    
MAYLANDS AVENUE   HEMEL HEMPSTEAD  HERTFORDSHIRE HP2 4NW  
</t>
  </si>
  <si>
    <t>HPSM20001</t>
  </si>
  <si>
    <t>Outgoing Mail Services Contract (HPBC/SMDC)</t>
  </si>
  <si>
    <t>UK Mail Ltd</t>
  </si>
  <si>
    <t>Express House  464 Berkshire Ave  Slough  SL1 4PL</t>
  </si>
  <si>
    <t>T2012_037</t>
  </si>
  <si>
    <t>Provision of E-tendering solution for HPBC and SMDC</t>
  </si>
  <si>
    <t>Hobson Health</t>
  </si>
  <si>
    <t>3000B Parkway, Whiteley, Fareham</t>
  </si>
  <si>
    <t>T2014_003</t>
  </si>
  <si>
    <t>Revenue Payment cards and services  (High Peak contract includes SMDC )</t>
  </si>
  <si>
    <t xml:space="preserve">Allpay Ltd </t>
  </si>
  <si>
    <t>Fortis et Fides, Whitestone Business Park, Whitestone, Hereford HR1 3SE</t>
  </si>
  <si>
    <t>T2014_030</t>
  </si>
  <si>
    <t>Civil Parking Enforcement Derbyshire On and Off Street (HPBC)</t>
  </si>
  <si>
    <t xml:space="preserve">NSL Ltd </t>
  </si>
  <si>
    <t>Unity House Archers Way Battlefield Enterprise Park, Shrewsbury, Shropshire SY1 3GA</t>
  </si>
  <si>
    <t>Waterswallows Industrial Estate Buxton Derbyshire SK17 7JB</t>
  </si>
  <si>
    <t>T2014_011</t>
  </si>
  <si>
    <t>Income collection / banking and Internal Mail Courier Services</t>
  </si>
  <si>
    <t>1 +1</t>
  </si>
  <si>
    <t>192,279 (TCV)</t>
  </si>
  <si>
    <t>Fieldings Light Haulage</t>
  </si>
  <si>
    <t>24 Fletcher Drive, Disley Stockport, Cheshire. SK12 2ND</t>
  </si>
  <si>
    <t>PROC-1765</t>
  </si>
  <si>
    <t>Nationwide Franking Sense Ltd</t>
  </si>
  <si>
    <t>Nationwide House 10 Moss Bank Way Bolton Lancashire BL1 8NP</t>
  </si>
  <si>
    <t>PROC-1604</t>
  </si>
  <si>
    <t xml:space="preserve">Total Gas and Power Via ESPO </t>
  </si>
  <si>
    <t>ESPO Barnsdale Way Grove Park Enderby Leicester LE19 1ES</t>
  </si>
  <si>
    <t xml:space="preserve">FRAMEWORK </t>
  </si>
  <si>
    <t>PROC-2239</t>
  </si>
  <si>
    <t xml:space="preserve">Digital Interactive </t>
  </si>
  <si>
    <t>Digital Interactive 145-157 John Street London EC1V 4PW</t>
  </si>
  <si>
    <t>Auth</t>
  </si>
  <si>
    <t xml:space="preserve">One Off </t>
  </si>
  <si>
    <t xml:space="preserve">Regeneration </t>
  </si>
  <si>
    <t xml:space="preserve">S&amp;M Agreement </t>
  </si>
  <si>
    <t xml:space="preserve">Quartix </t>
  </si>
  <si>
    <t xml:space="preserve">SINGLE SOURCE </t>
  </si>
  <si>
    <t>Transformation</t>
  </si>
  <si>
    <t xml:space="preserve">Stationery Supplies </t>
  </si>
  <si>
    <t xml:space="preserve">Banner Group Limited </t>
  </si>
  <si>
    <t>K House Sheffield Business Park Europa Link Sheffield South Yorkshire S9 1XU</t>
  </si>
  <si>
    <t>08968681</t>
  </si>
  <si>
    <t>Joint Venture Company</t>
  </si>
  <si>
    <t>HPBC / SMDC / ANSA</t>
  </si>
  <si>
    <t>PROC-3359</t>
  </si>
  <si>
    <t xml:space="preserve">Gas Servicing and solid Fuel service contract </t>
  </si>
  <si>
    <t>PROC-2925</t>
  </si>
  <si>
    <t xml:space="preserve">Alarm Equipment Maintenance </t>
  </si>
  <si>
    <t>Tunstall Healthcare (Uk) Ltd</t>
  </si>
  <si>
    <t>Whitley Lodge Whitley Yorkshire DN14 0HR</t>
  </si>
  <si>
    <t xml:space="preserve">Liberty Gas Group </t>
  </si>
  <si>
    <t xml:space="preserve">Assets </t>
  </si>
  <si>
    <t xml:space="preserve">Total Gas And Power 
55/57 High Street Red Hill 
Surrey </t>
  </si>
  <si>
    <t xml:space="preserve">CIVICA API </t>
  </si>
  <si>
    <t xml:space="preserve">Application Programme Interface </t>
  </si>
  <si>
    <t>Castelgate Drive 
Dudley 
West Midlands
DY1 4TD</t>
  </si>
  <si>
    <t>145-157 John Street 
London 
EC1V 4PW</t>
  </si>
  <si>
    <t xml:space="preserve">Operational Services </t>
  </si>
  <si>
    <t>PROC-3569</t>
  </si>
  <si>
    <t>Grant Thornton Uk LLP</t>
  </si>
  <si>
    <t>OC307742</t>
  </si>
  <si>
    <t xml:space="preserve">Finance </t>
  </si>
  <si>
    <t>PROC-3589</t>
  </si>
  <si>
    <t>PROC-3563</t>
  </si>
  <si>
    <t>PROC-3367</t>
  </si>
  <si>
    <t>PROC-1793</t>
  </si>
  <si>
    <t>PROC-3463</t>
  </si>
  <si>
    <t xml:space="preserve">Electronic Tendering System </t>
  </si>
  <si>
    <t>PROC-3322</t>
  </si>
  <si>
    <t>END DATE</t>
  </si>
  <si>
    <t xml:space="preserve">BE Group </t>
  </si>
  <si>
    <t>501 Birchwood One Business 
Dewhurst Road 
Warrington 
WA3 7GB</t>
  </si>
  <si>
    <t xml:space="preserve">Mounsey Surveyors </t>
  </si>
  <si>
    <t xml:space="preserve">Property Management Landlord and Tenant Lease renewal </t>
  </si>
  <si>
    <t xml:space="preserve">Proactis (Due North Ltd) </t>
  </si>
  <si>
    <t>Riverview
Court castle Gate
Wetherby 
LS22 6LE</t>
  </si>
  <si>
    <t xml:space="preserve">Financial Accounting System </t>
  </si>
  <si>
    <t xml:space="preserve">Integra </t>
  </si>
  <si>
    <t>Finance</t>
  </si>
  <si>
    <t>High Peak Housing Portfolio Additional sites</t>
  </si>
  <si>
    <t>SOFTWARE</t>
  </si>
  <si>
    <t xml:space="preserve">Place Analytics Platform </t>
  </si>
  <si>
    <t>300 Pavilion Drive 
Northampton Business Park 
Northampton 
NN4 7YE</t>
  </si>
  <si>
    <t>301 Pavilion Drive 
Northampton Business Park 
Northampton 
NN4 7YE</t>
  </si>
  <si>
    <t>Objective Keystone</t>
  </si>
  <si>
    <t>Cloud Dialogs Ltd</t>
  </si>
  <si>
    <t>Works Schedule Software/ 
Mobile Working transfer data to PDA's</t>
  </si>
  <si>
    <t>PROC-3647</t>
  </si>
  <si>
    <t xml:space="preserve">East Midlands Law Share </t>
  </si>
  <si>
    <t>PROC-2365</t>
  </si>
  <si>
    <t xml:space="preserve">Member Services </t>
  </si>
  <si>
    <t>One Off</t>
  </si>
  <si>
    <t>1+1+1</t>
  </si>
  <si>
    <t>PROC-3702</t>
  </si>
  <si>
    <t xml:space="preserve">Recycling Products - Including Wheeled Bins </t>
  </si>
  <si>
    <t xml:space="preserve">IKEN 
Legal Case Management system </t>
  </si>
  <si>
    <t>IKEN</t>
  </si>
  <si>
    <t>One St George Square 
Bath Street
Bristol 
BS1 6BA</t>
  </si>
  <si>
    <t xml:space="preserve">Locata Housing Services 
Support Costs 
New Member Packs </t>
  </si>
  <si>
    <t xml:space="preserve">JOINT </t>
  </si>
  <si>
    <t>PROC-2745</t>
  </si>
  <si>
    <t xml:space="preserve">Production of Elections Stationery 
And 
Annual Electoral Services Canvassing </t>
  </si>
  <si>
    <t>The Election Centre 
33 Clarendon Road 
London 
N8 0NW</t>
  </si>
  <si>
    <t>PROC-3545</t>
  </si>
  <si>
    <t>Abandoned Vehicle 
Recovery, Storage and legal Disposal</t>
  </si>
  <si>
    <t xml:space="preserve">DS West Motors </t>
  </si>
  <si>
    <t>Unit 31 
Harpur Hill Business Park 
Buxton 
High Peak 
SK17 9LJ</t>
  </si>
  <si>
    <t>Lambert Smith Hampton</t>
  </si>
  <si>
    <t xml:space="preserve">WSP Uk Limited </t>
  </si>
  <si>
    <t>ADVERT</t>
  </si>
  <si>
    <t>Craemer</t>
  </si>
  <si>
    <t>QUOTES</t>
  </si>
  <si>
    <t xml:space="preserve">CFO Insights Platform Licence </t>
  </si>
  <si>
    <t xml:space="preserve">Objective Key Stone (was Lime house) Support &amp; Maintenance </t>
  </si>
  <si>
    <t>St Cloud Way 
Cook ham Road 
Maidenhead 
Berkshire 
SL6 8XD</t>
  </si>
  <si>
    <t>145-157 St John Street 
Clerk well
London
EC1V 4PY</t>
  </si>
  <si>
    <t xml:space="preserve">Anthony Collins Solicitors (New) 
Bevan Brittan 
Browne Jacobson 
Freeth 
Geldard's
Sharpe Pritchard 
Wightmans </t>
  </si>
  <si>
    <t xml:space="preserve">Civic Transport services 
Chairman's Transport </t>
  </si>
  <si>
    <t>Horton wood 1
Telford 
Shropshire 
TF1 7GN</t>
  </si>
  <si>
    <t xml:space="preserve">LOT 1 Acl Highways            LOT 2 &amp; 3 Bio marsh Environmental Ltd    </t>
  </si>
  <si>
    <t xml:space="preserve">LOT 1 ACL Highways Ireland Close Staveley Chesterfield S43 3PE                           LOT 2 &amp; 3 Bio marsh Environmental Ltd    Pear tree Farm, Holyfield, Waltham Abbey, Essex EN9 2EW   </t>
  </si>
  <si>
    <t>Charley Wood Road Knowsley Ind Park Knowsley L33 7SG</t>
  </si>
  <si>
    <t>PROC-</t>
  </si>
  <si>
    <t>Capita IB Solutions (Uk) Limited
Po Box 212
Faverdale Ind Estate
Darlington 
D1 9HN</t>
  </si>
  <si>
    <t xml:space="preserve">Rolling Software Agreement </t>
  </si>
  <si>
    <t xml:space="preserve">Stat Map </t>
  </si>
  <si>
    <t>22 Kendal 
Liverstock Green 
Hemel Hempstead 
HP3 8NN</t>
  </si>
  <si>
    <t xml:space="preserve">Wright Build Ltd </t>
  </si>
  <si>
    <t>2 Preston Road
Grimsargh 
Preston 
PR2 5SD</t>
  </si>
  <si>
    <t xml:space="preserve">Mill Brook Healthcare </t>
  </si>
  <si>
    <t xml:space="preserve">EE Ltd </t>
  </si>
  <si>
    <t>Trident Place 
Mosquito Way 
Hatfield 
AL10 9BW</t>
  </si>
  <si>
    <t xml:space="preserve">Pilat Europe Ltd </t>
  </si>
  <si>
    <t xml:space="preserve">Corporate job evaluation system </t>
  </si>
  <si>
    <t>23 Hendon Lane 
London 
N3 1PZ</t>
  </si>
  <si>
    <t xml:space="preserve">Mobile Telephones Contract </t>
  </si>
  <si>
    <t>PROC-3207</t>
  </si>
  <si>
    <t xml:space="preserve">OJEU Tender </t>
  </si>
  <si>
    <t>Architects services for HPBC and SMDC</t>
  </si>
  <si>
    <t>Framework:
1) David Trowler 
2) TAD Architects 
3) AHR Building Consultancy Services Ltd</t>
  </si>
  <si>
    <t xml:space="preserve">Environmental Health </t>
  </si>
  <si>
    <t>PROC-3614</t>
  </si>
  <si>
    <t xml:space="preserve">Provision of mechanical grave digging requirements for High Peak and Staffordshire Moorlands areas </t>
  </si>
  <si>
    <t xml:space="preserve">Xpress Software 
Elections Services software </t>
  </si>
  <si>
    <t>Xpress Software System</t>
  </si>
  <si>
    <t>PROC-3638</t>
  </si>
  <si>
    <t xml:space="preserve">Farm Business tenancy (Grazing) Wetley Moor </t>
  </si>
  <si>
    <t>PROC-3733</t>
  </si>
  <si>
    <t xml:space="preserve">Decoration Vouchers </t>
  </si>
  <si>
    <t>PROC-3742</t>
  </si>
  <si>
    <t xml:space="preserve">B&amp;Q
Wilkinson's </t>
  </si>
  <si>
    <t xml:space="preserve">B&amp;Q House 
Chesnut Avenue 
Chandlers ford 
East Leigh 
So53 0LE
</t>
  </si>
  <si>
    <t xml:space="preserve">EE Limited </t>
  </si>
  <si>
    <t>PO Box 52 
Sheffield 
S98 1DX</t>
  </si>
  <si>
    <t>Nutsey Lane 
Calmore Industrial Estate 
Totton 
Hampshire 
S0 40 3XJ</t>
  </si>
  <si>
    <t xml:space="preserve">Ridgeway Caterers </t>
  </si>
  <si>
    <t>PROC-3701</t>
  </si>
  <si>
    <t xml:space="preserve">Legal &amp; Elections </t>
  </si>
  <si>
    <t xml:space="preserve">Polling Stations Equipment transportation </t>
  </si>
  <si>
    <t>Service</t>
  </si>
  <si>
    <t>PROC-3363</t>
  </si>
  <si>
    <t>Concession for provision of hospitality, catering and events at Pavilion Gardens Buxton</t>
  </si>
  <si>
    <t>Parkwood Leisure Ltd</t>
  </si>
  <si>
    <t>Camburg Collective</t>
  </si>
  <si>
    <t>PROC-3915</t>
  </si>
  <si>
    <t>SM Creative Industry Roadshow</t>
  </si>
  <si>
    <t>Marc Briand</t>
  </si>
  <si>
    <t>Foxlowe Creative Hub
Foxlowe Arts Centre
Leek
Staffs
ST13 6AD</t>
  </si>
  <si>
    <t>PROC-3734</t>
  </si>
  <si>
    <t>HPBC Leisure Centre Services Management and Operation</t>
  </si>
  <si>
    <t>PROC-3759</t>
  </si>
  <si>
    <t>Jetting and Drainage Services (Adhoc SMDC HPBC Private Housing and HPBC Housing)</t>
  </si>
  <si>
    <t>Drainage Consultants Ltd</t>
  </si>
  <si>
    <t>Eden Point
Three Acres Lane
Cheadle Hulme
Cheshire SK8 6RL</t>
  </si>
  <si>
    <t>PROC-3960</t>
  </si>
  <si>
    <t>Parkwood Leisure Ltd (Lex Leisure)</t>
  </si>
  <si>
    <t>PROC-3947</t>
  </si>
  <si>
    <t>PROC-3948</t>
  </si>
  <si>
    <t>Access to Private Rented Sector Project</t>
  </si>
  <si>
    <t>Adullam Homes Housing Ltd</t>
  </si>
  <si>
    <t>Single Persons Housing and TIS support</t>
  </si>
  <si>
    <t>PROC-2275</t>
  </si>
  <si>
    <t xml:space="preserve">Tender </t>
  </si>
  <si>
    <t>Maid Marrison</t>
  </si>
  <si>
    <t>Unit 2&amp;3 
Ki8ngfisher Business Park 
Reddish 
B98 8LG</t>
  </si>
  <si>
    <t xml:space="preserve">Repairs </t>
  </si>
  <si>
    <t xml:space="preserve">Service Commissioning </t>
  </si>
  <si>
    <t>PROC-3575</t>
  </si>
  <si>
    <t xml:space="preserve">Ecological Surveys and Advice </t>
  </si>
  <si>
    <t xml:space="preserve">Regulatory Services </t>
  </si>
  <si>
    <t xml:space="preserve">Derbyshire County Council 
Matlock town Hall 
Matlock 
</t>
  </si>
  <si>
    <t xml:space="preserve">Staffordshire Wildlife Trust </t>
  </si>
  <si>
    <t>259558 Charity
959609 LTD</t>
  </si>
  <si>
    <t>Staffordshire Wildlife Trust 
The Woseley Centre 
Stafford 
ST17 0WT</t>
  </si>
  <si>
    <t>J</t>
  </si>
  <si>
    <t>Committee Management IT System</t>
  </si>
  <si>
    <t xml:space="preserve">Gutter Clearing - HRA sheltered properties </t>
  </si>
  <si>
    <t xml:space="preserve">DCP Online Renewals </t>
  </si>
  <si>
    <t>Electricity Supply HPBC and SMDC</t>
  </si>
  <si>
    <t>HRA Business Plan Model</t>
  </si>
  <si>
    <t>PROC-3978</t>
  </si>
  <si>
    <t>PROC-4005</t>
  </si>
  <si>
    <t>PROC-4021</t>
  </si>
  <si>
    <t>PROC-4032</t>
  </si>
  <si>
    <t xml:space="preserve">Chevington Group </t>
  </si>
  <si>
    <t>Regulatory</t>
  </si>
  <si>
    <t>PROC-3775</t>
  </si>
  <si>
    <t xml:space="preserve">Zurich Municipal </t>
  </si>
  <si>
    <t xml:space="preserve">STAT Map Software Licence agreement </t>
  </si>
  <si>
    <t>1) 100-104 Wallasey Village, Wallasey, Wirral CH45 3LQ
2) Smithy Wood Crescent Sheffield S8 0NU
3) AHR Parson Chambers, 3 The Parsonage, Manchester, M3 2HW</t>
  </si>
  <si>
    <t xml:space="preserve">Derbyshire CC 
Derbyshire Wildlife trust </t>
  </si>
  <si>
    <t>Regulatory Legislation Software - Reams System</t>
  </si>
  <si>
    <t xml:space="preserve">Coconut house 
Hall Street 
Longmelford 
Suffolk 
</t>
  </si>
  <si>
    <t>Commissioning  Services - Leisure</t>
  </si>
  <si>
    <t xml:space="preserve">Kitchen Units Supply </t>
  </si>
  <si>
    <t>PROC-3593</t>
  </si>
  <si>
    <t>Bethell Construction Ltd</t>
  </si>
  <si>
    <t xml:space="preserve">PROC- SLA </t>
  </si>
  <si>
    <t>PROC-SLA</t>
  </si>
  <si>
    <t xml:space="preserve">Contingency Planning </t>
  </si>
  <si>
    <t>Dane House 
Europa Park 
Stoneclough Road 
Kearsley 
Manchester 
M26 1GE</t>
  </si>
  <si>
    <t>0264322</t>
  </si>
  <si>
    <t xml:space="preserve">Local Government Area Partnership </t>
  </si>
  <si>
    <t>Magnet Contract Kitchens</t>
  </si>
  <si>
    <t>PROC-4087</t>
  </si>
  <si>
    <t xml:space="preserve">Supply of playground spares and equipment </t>
  </si>
  <si>
    <t xml:space="preserve">GB Sports Leisure </t>
  </si>
  <si>
    <t xml:space="preserve">SFS Hire </t>
  </si>
  <si>
    <t>Weedon Road 
Industrial Estate Northampton NN5 5AX</t>
  </si>
  <si>
    <t>IEG4 Ltd One Vu</t>
  </si>
  <si>
    <t xml:space="preserve">Lambert Smith Hampton 
</t>
  </si>
  <si>
    <t xml:space="preserve">Abovo Business Services Ltd </t>
  </si>
  <si>
    <t>70 Cadman Road 
Bridlington 
Easy Yorkshire
YO16 6YZ</t>
  </si>
  <si>
    <t>Unit 7 Oakwood Business Park 
Oldmixon Crescent 
Weston Super mare 
BS24 9AY</t>
  </si>
  <si>
    <t xml:space="preserve">Rolling Agreement </t>
  </si>
  <si>
    <t>CCN</t>
  </si>
  <si>
    <t>PROC-4162</t>
  </si>
  <si>
    <t xml:space="preserve">Empty Homes Review </t>
  </si>
  <si>
    <t xml:space="preserve">Liberata Uk Limited 
TA Capacity Grid 
</t>
  </si>
  <si>
    <t>5th Floor Knollys House 
17 Addiscombe Road Croydon
CR0 6SR UK</t>
  </si>
  <si>
    <t>Kitchen Installations : HRA Capital Programme 19/20 - 20/21</t>
  </si>
  <si>
    <t>PROC-4030</t>
  </si>
  <si>
    <t>PROC-4029</t>
  </si>
  <si>
    <t xml:space="preserve">DCP Online renewals </t>
  </si>
  <si>
    <t>PROC-3762</t>
  </si>
  <si>
    <t xml:space="preserve">Electrical Works Requirements </t>
  </si>
  <si>
    <t xml:space="preserve">SS Testing 
Independent Testing Company 
Newey Electrical </t>
  </si>
  <si>
    <t>SS Testing
10 Rotterdam Road, Sutton Fields Ind Estate Hull HU7 0XD
Independent Testing 
26 Elmton Road 
Crewell Notts S80 6EF
Newey.
Hingley House 
98-99 Reddal Hill Rd 
Cradley Heath 
West Midlands 
B64 5JR</t>
  </si>
  <si>
    <t xml:space="preserve">Service Level Agreement 2019/20
SMDC and The Citizens Advice Leek, Cheadle and Staffordshire North </t>
  </si>
  <si>
    <t xml:space="preserve">CAB Lee, Cheadle and North Staffordshire </t>
  </si>
  <si>
    <t xml:space="preserve">Various address locations </t>
  </si>
  <si>
    <t>Architectural Appointment Glossop Town Hall</t>
  </si>
  <si>
    <t>AEW Architects &amp; Designers Ltd</t>
  </si>
  <si>
    <t>The Zenith Building  Spring Gardens Manchester M2 1AB</t>
  </si>
  <si>
    <t>(1+1+1)</t>
  </si>
  <si>
    <t>Total Gas and Power</t>
  </si>
  <si>
    <t>Post Room Equipment  Lease</t>
  </si>
  <si>
    <t>HCA Framework 
Masterplan and Business Case for Buxton 
FHSF</t>
  </si>
  <si>
    <t>Corporate Accounts 
Po Box 5684
United Kingdom House 
London 
W1A AXG</t>
  </si>
  <si>
    <t>Occupational Health Services - HPBC/SMDC Employees</t>
  </si>
  <si>
    <t>Pest Control Product Supply</t>
  </si>
  <si>
    <t>Utilities: Electricity Supply</t>
  </si>
  <si>
    <t>Utilities: Gas Supply</t>
  </si>
  <si>
    <t>PROC-4066</t>
  </si>
  <si>
    <t>Open View Security Solutions Ltd</t>
  </si>
  <si>
    <t>Communities</t>
  </si>
  <si>
    <t>PROC-4183</t>
  </si>
  <si>
    <t xml:space="preserve">Intranet Hosting and Support </t>
  </si>
  <si>
    <t>PROC-4168</t>
  </si>
  <si>
    <t>[ - ]</t>
  </si>
  <si>
    <t xml:space="preserve">Regulatory </t>
  </si>
  <si>
    <t>2a Market Street, Carlisle, Cumbria CA3 8QJ</t>
  </si>
  <si>
    <t xml:space="preserve">PROC-4143
</t>
  </si>
  <si>
    <t xml:space="preserve">Annual Maintenance and Software assurance charges 
(Was Previously Azzurri Communications)
 </t>
  </si>
  <si>
    <t xml:space="preserve">Azzurri Communications 
NOW 
Maintel </t>
  </si>
  <si>
    <t xml:space="preserve">CCN </t>
  </si>
  <si>
    <t xml:space="preserve">IN LINE WITH C705 Northgate Contract </t>
  </si>
  <si>
    <t>PROC-2447</t>
  </si>
  <si>
    <t xml:space="preserve">Employee support and Counselling Services </t>
  </si>
  <si>
    <t xml:space="preserve">North Staffordshire Combined Healthcare NHS Trust </t>
  </si>
  <si>
    <t>Staff Support &amp; Counselling Services 
Longton Cottage Hospital 
Upper Belgrave Road 
Longton
STOKE-ON-TRENT
ST3 4QX</t>
  </si>
  <si>
    <t xml:space="preserve">Human Resources </t>
  </si>
  <si>
    <t xml:space="preserve">SLA </t>
  </si>
  <si>
    <t xml:space="preserve">Beresfords Contracting Ltd </t>
  </si>
  <si>
    <t xml:space="preserve">PUBLIC to PUBLIC </t>
  </si>
  <si>
    <t>PROC-4186</t>
  </si>
  <si>
    <t xml:space="preserve">Alliance Contracting Solutions </t>
  </si>
  <si>
    <t>Sidings Road 
Lowmoor Business Park 
Kirkby in Ashfield 
Notts 
NG17 7JZ</t>
  </si>
  <si>
    <t>Concerto Support Services Ltd</t>
  </si>
  <si>
    <t>PROC-4126</t>
  </si>
  <si>
    <t>Corporate Asset Property management information system</t>
  </si>
  <si>
    <t>Floors 1 &amp; 2 Main Street  Frodsham Cheshire WA6 7AB</t>
  </si>
  <si>
    <t>PROC-4057
PROC-4219</t>
  </si>
  <si>
    <t>Service Commissioning</t>
  </si>
  <si>
    <t>PROC-4280</t>
  </si>
  <si>
    <t>Biddulph Youth and Community  Zone (BYCZ)</t>
  </si>
  <si>
    <t>1+2+2</t>
  </si>
  <si>
    <t>CCTV Public Realm Equipment upgrades and Maintenance Contract</t>
  </si>
  <si>
    <t>Interim Grave Digging Services 2019/20</t>
  </si>
  <si>
    <t>Ivy Cottage 
Priestcliffe Ditch 
Buxton 
SK17 9TH</t>
  </si>
  <si>
    <t xml:space="preserve">Ad Hoc Archaeology Support for Planning Applications </t>
  </si>
  <si>
    <t>Biddulph Physical Outreach Programme</t>
  </si>
  <si>
    <t xml:space="preserve">County Hall 
Matlock </t>
  </si>
  <si>
    <t>Kingfisher House 2 Waters Edge Business Park 
Campbell road 
Stoke on Trent 
ST4 4DB</t>
  </si>
  <si>
    <t>Open View House 
Chesham Close 
Romford 
RM7 7PJ</t>
  </si>
  <si>
    <t>PROC-4080</t>
  </si>
  <si>
    <t>Collective Software - Licence and Support Agreement</t>
  </si>
  <si>
    <t>Transformation - ICT</t>
  </si>
  <si>
    <t>(SM) Car Park Refurbishment works for SMDC</t>
  </si>
  <si>
    <t>Unit 9 Red rock Business Park Wilthorpe Road Barnsley S75 1JN</t>
  </si>
  <si>
    <t>IT- Revenues and Benefits system 
(Shared Module licences support and maintenance)</t>
  </si>
  <si>
    <t>Freedom of Information 
Admin workflow module - Web based solution</t>
  </si>
  <si>
    <t xml:space="preserve">Waste and Recycling Company - 
Alliance Environmental Services </t>
  </si>
  <si>
    <t>31/10/2020
31/10/2021</t>
  </si>
  <si>
    <t>Water in Buxton Supplementary Planning Document
CCN to PROC-2243</t>
  </si>
  <si>
    <t xml:space="preserve">Insurance Services contract for High Peak and Staffordshire Moorlands </t>
  </si>
  <si>
    <t xml:space="preserve">SUBSCRIPTION </t>
  </si>
  <si>
    <t>Webcasting Software 
SMDC Committees</t>
  </si>
  <si>
    <t>PROC-4333</t>
  </si>
  <si>
    <t>Scotbark LLP</t>
  </si>
  <si>
    <t>41 Culduthel Road 
Inverness 
IV2 4AT</t>
  </si>
  <si>
    <t xml:space="preserve">Operational Services - Parks </t>
  </si>
  <si>
    <t>PROC-4305</t>
  </si>
  <si>
    <t xml:space="preserve">Water coolers Hire-Moorlands House
Water cooler Hire - Buxton Town Hall </t>
  </si>
  <si>
    <t>PROC-0001</t>
  </si>
  <si>
    <t>PROC-4329</t>
  </si>
  <si>
    <t>Member Services</t>
  </si>
  <si>
    <t>Annual Renewal</t>
  </si>
  <si>
    <t>Services</t>
  </si>
  <si>
    <t>Services / Works</t>
  </si>
  <si>
    <t>Supplies</t>
  </si>
  <si>
    <t>Supplies / Service</t>
  </si>
  <si>
    <t xml:space="preserve">1+1
</t>
  </si>
  <si>
    <t xml:space="preserve">Services </t>
  </si>
  <si>
    <t xml:space="preserve">Home Improvements and Alternations required by SM residents to assist with home adaptions / Bathrooms/ wet room installations
</t>
  </si>
  <si>
    <t xml:space="preserve">Vodafone GCF Connection for PSN 
</t>
  </si>
  <si>
    <t xml:space="preserve">
(SM) Brookley Grange Farm, Thorncliffe Nr Leek, Staffs, ST13 7LP </t>
  </si>
  <si>
    <t xml:space="preserve">
(SM) PH Higton  </t>
  </si>
  <si>
    <t>Services / Supplies</t>
  </si>
  <si>
    <t>Concession</t>
  </si>
  <si>
    <t>REAMS</t>
  </si>
  <si>
    <t>3,500 PA</t>
  </si>
  <si>
    <t xml:space="preserve">Supplies </t>
  </si>
  <si>
    <t>Services / works</t>
  </si>
  <si>
    <t>Supplies / Services</t>
  </si>
  <si>
    <t xml:space="preserve">Best Value </t>
  </si>
  <si>
    <t xml:space="preserve">Sim cards for connections in Carelink emergency alarm units </t>
  </si>
  <si>
    <t xml:space="preserve">Vodafone </t>
  </si>
  <si>
    <t>Vodafone House 
The Connection 
Newbury 
Berkshire
RG14 2FN</t>
  </si>
  <si>
    <t>PROC-4400</t>
  </si>
  <si>
    <t>PROC-4308</t>
  </si>
  <si>
    <t xml:space="preserve">Commissioning </t>
  </si>
  <si>
    <t>WP 586</t>
  </si>
  <si>
    <t>WP 585</t>
  </si>
  <si>
    <t xml:space="preserve">Civil Contingency Unit </t>
  </si>
  <si>
    <t>Health &amp; Safety</t>
  </si>
  <si>
    <t>PROC-4085</t>
  </si>
  <si>
    <t>Logistics Support Market Stalls SMDC</t>
  </si>
  <si>
    <t>Alliance Environmental Services (AES)</t>
  </si>
  <si>
    <t>Tender</t>
  </si>
  <si>
    <t>PROC-1596</t>
  </si>
  <si>
    <t xml:space="preserve">Civils and Ground works Framework </t>
  </si>
  <si>
    <t>Alliance 
CT Construction
Hardyman 
Haystoun
MCP
3Shires</t>
  </si>
  <si>
    <t xml:space="preserve">Moss Lea Road 
Writington 
Wigan </t>
  </si>
  <si>
    <t>Central Area - Leisure / Active Community Strategy
Placed Based Working HIGH PEAK</t>
  </si>
  <si>
    <t>SHIFT</t>
  </si>
  <si>
    <t>Unit 134 Coney Green Business Centre Wingfield View Clay Cross Chesterfield S45 9JW</t>
  </si>
  <si>
    <t>Purchase &amp; Service Maintenance  Specialist Horticulture Equipment</t>
  </si>
  <si>
    <t xml:space="preserve">F R Sharrock's </t>
  </si>
  <si>
    <t>PROC-4429</t>
  </si>
  <si>
    <t xml:space="preserve">Single Source </t>
  </si>
  <si>
    <t xml:space="preserve">Works </t>
  </si>
  <si>
    <t>PROC-4344</t>
  </si>
  <si>
    <t>PROC-4208</t>
  </si>
  <si>
    <t xml:space="preserve">Building Condition Surveys 
Phase 1 at 5 sites </t>
  </si>
  <si>
    <t>E1 8FA</t>
  </si>
  <si>
    <t>Quotes</t>
  </si>
  <si>
    <t xml:space="preserve">Supply and Site delivery and distribution of play bark at park locations in the High Peak </t>
  </si>
  <si>
    <t>Water Dispensers 
Fowl Church Depo A/c 105510
Biddulph Town Hall A/c 75941</t>
  </si>
  <si>
    <t xml:space="preserve">.+ 24 months available </t>
  </si>
  <si>
    <t>09000000</t>
  </si>
  <si>
    <t>03000000</t>
  </si>
  <si>
    <t>PROC-3596</t>
  </si>
  <si>
    <t>Oakleaf Group</t>
  </si>
  <si>
    <t>PROC-4412</t>
  </si>
  <si>
    <t xml:space="preserve">Air Quality testing </t>
  </si>
  <si>
    <t xml:space="preserve">Bureau Veritas </t>
  </si>
  <si>
    <t xml:space="preserve">Assets Compliance </t>
  </si>
  <si>
    <t>PROC-4442</t>
  </si>
  <si>
    <t xml:space="preserve">Gas Servicing audits on housing stock </t>
  </si>
  <si>
    <t>PROC-4473</t>
  </si>
  <si>
    <t xml:space="preserve">MTI Technology Limited </t>
  </si>
  <si>
    <t>Saltire Court, 20 Castle Terrace, Edinburgh EH1F 2EG</t>
  </si>
  <si>
    <t>SC112019</t>
  </si>
  <si>
    <t>IT</t>
  </si>
  <si>
    <t>PROC-4120</t>
  </si>
  <si>
    <t>LOT 1: The Casey Group 
LOT 2 : Elite Windows &amp; Doors 
             Glossop Glass &amp; Glazing 
LOT 3: Northern Glass Works</t>
  </si>
  <si>
    <t xml:space="preserve">Rydings Road
Rochdale 
Anncroft Rd 
Buxton 
Etherow Ind Estate 
Glossop
Manor Park Rd 
Glossop </t>
  </si>
  <si>
    <t>44221000-5</t>
  </si>
  <si>
    <t xml:space="preserve">Car Park re surfacing </t>
  </si>
  <si>
    <t>PROC-4282</t>
  </si>
  <si>
    <t>PROC-4481</t>
  </si>
  <si>
    <t xml:space="preserve">Purchase of mower </t>
  </si>
  <si>
    <t>Atlantic House 
Atlas Business Park
Wythenshawe 
Manchester
M22 5PR</t>
  </si>
  <si>
    <t xml:space="preserve">Icon Training and assessment </t>
  </si>
  <si>
    <t xml:space="preserve">Icon Training and Assessment
Unit C4 Water fold Park
Bury 
Lancs
BL9 7BR
</t>
  </si>
  <si>
    <t xml:space="preserve">Network Pen Testing 
IT Security Testing </t>
  </si>
  <si>
    <t xml:space="preserve">Windows and Doors 
Capital Programme and Repairs and Maintenance requirements </t>
  </si>
  <si>
    <t>PROC-4246</t>
  </si>
  <si>
    <t>FRAMEWORK (mini Comp)</t>
  </si>
  <si>
    <t>PROC-4247</t>
  </si>
  <si>
    <t>Bathroom Renewals (HRA)</t>
  </si>
  <si>
    <t>PROC-3788</t>
  </si>
  <si>
    <t>PROC-4196</t>
  </si>
  <si>
    <t>Arboricultural Services Framework</t>
  </si>
  <si>
    <t>Aids and Adaptations</t>
  </si>
  <si>
    <t xml:space="preserve">Glossop Indoor Market Hall and Phase Two Municipal Buildings Roof works </t>
  </si>
  <si>
    <t>PROC-4314</t>
  </si>
  <si>
    <t>PROC-4249</t>
  </si>
  <si>
    <t>PROC-4486</t>
  </si>
  <si>
    <t>Sovini Group ltd</t>
  </si>
  <si>
    <t>Roofing Replacements and Associated Works HRA</t>
  </si>
  <si>
    <t>PROC-4409</t>
  </si>
  <si>
    <t>Messenger Construction Ltd</t>
  </si>
  <si>
    <t xml:space="preserve">Civica Open Portal (SPD) upgrade and annual hosting </t>
  </si>
  <si>
    <t>Cladding and Soffits Works Council Houses Gamesley Estate HRA</t>
  </si>
  <si>
    <t>Development Control</t>
  </si>
  <si>
    <t xml:space="preserve">Whittle Programmed Maintenance Ltd T/A Hankinson Whittle </t>
  </si>
  <si>
    <t>Atlantic House, Dunnings Bridge Rd, Bootle L30 4TH</t>
  </si>
  <si>
    <t xml:space="preserve">Unit 15 Barrs Fold Rd, Wingates, Westhoughton, Bolton </t>
  </si>
  <si>
    <t xml:space="preserve">Various - Derbyshire and Staffordshire </t>
  </si>
  <si>
    <t>Corby Enterprise Centre, 
 London Road, 
 Priors Hall, 
 Corby, Northants NN17 5EU</t>
  </si>
  <si>
    <t>Collyweston Heritage Centre Main Road, Stamford PE9 3PQ</t>
  </si>
  <si>
    <t xml:space="preserve">Cotton Place, 2 Ivy Street, Birkenhead, Wirral, CH41 5EF  </t>
  </si>
  <si>
    <t>PROC-4278</t>
  </si>
  <si>
    <t xml:space="preserve">Telephone alarm line rental </t>
  </si>
  <si>
    <t>Telesis</t>
  </si>
  <si>
    <t>2 Thomas Holden St, Bolton, BL1 2QG.</t>
  </si>
  <si>
    <t>PROC-4184</t>
  </si>
  <si>
    <t xml:space="preserve">Stannah </t>
  </si>
  <si>
    <t>Watt Close, Andover, Hampshire, SP10 3SD</t>
  </si>
  <si>
    <t>PROC-4520</t>
  </si>
  <si>
    <t xml:space="preserve">Biddulph Valley Leisure Centre boundary wall repair </t>
  </si>
  <si>
    <t xml:space="preserve">Sub Contractors Framework 
Plumbing
Plastering
Joinery </t>
  </si>
  <si>
    <t>1 4520879
2 8369462
3 7755706
4 12875056</t>
  </si>
  <si>
    <t>PROC-4485</t>
  </si>
  <si>
    <t>PROC-4548 
PROC-4549
PROC-4550</t>
  </si>
  <si>
    <t xml:space="preserve">Exercise by Referral Programme </t>
  </si>
  <si>
    <t>PROC-2257</t>
  </si>
  <si>
    <t>Hybrid Mail and Bulk Printing Services</t>
  </si>
  <si>
    <t>160,000 p/a</t>
  </si>
  <si>
    <t>A59 Red Scar Business Park Longridge Road
Preston
Lancashire
PR2 5ND</t>
  </si>
  <si>
    <t>PROC-3617</t>
  </si>
  <si>
    <t xml:space="preserve">Electronic Purchasing Card Solution 
(ePCS) </t>
  </si>
  <si>
    <t xml:space="preserve">1. New Bodies (Buxton &amp; New Mills) 
2. Glossop Leisure Centre
3. Chapel Leisure Centre </t>
  </si>
  <si>
    <t>PROC-4349</t>
  </si>
  <si>
    <t>Brough Park - Play Area improvements, creation of MUGA &amp; new PLAY areas</t>
  </si>
  <si>
    <t>Kompan Ltd</t>
  </si>
  <si>
    <t xml:space="preserve">Top Level CPV Code </t>
  </si>
  <si>
    <t>Studio G, 25-27 Stokes Croft, Bristol
BS1 3PY</t>
  </si>
  <si>
    <t>PROC-4569</t>
  </si>
  <si>
    <t xml:space="preserve">Tourisim Marketing for Central Area High Peak </t>
  </si>
  <si>
    <t xml:space="preserve">East Midlands Chamber </t>
  </si>
  <si>
    <t>East Midlands Chamber
Marketing Peak District &amp; Derbyshire
Commerce House
Millennium Way
Chesterfield
S41 8ND</t>
  </si>
  <si>
    <t>PROC-4167</t>
  </si>
  <si>
    <t>MFD's Printers requirements for the Councils</t>
  </si>
  <si>
    <t xml:space="preserve">Ricoh </t>
  </si>
  <si>
    <t>800 Pavilion Drive 
Northampton
NN4 7YL</t>
  </si>
  <si>
    <t>PROC-4317</t>
  </si>
  <si>
    <t xml:space="preserve">Buxton Footfall Survey </t>
  </si>
  <si>
    <t>+1+1</t>
  </si>
  <si>
    <t xml:space="preserve">Spring Board </t>
  </si>
  <si>
    <t>Libra House 
Sunrise Parkway
Milton Keynes
Bucks 
MK14 6PH</t>
  </si>
  <si>
    <t>Sir Henry Doulton House 
Forge Lane Etruria 
Stoke on Trent 
ST1 5BD</t>
  </si>
  <si>
    <t xml:space="preserve">Goods </t>
  </si>
  <si>
    <t>PROC-4436</t>
  </si>
  <si>
    <t xml:space="preserve">PPE
Personal Protective Equipment and corporate work wear </t>
  </si>
  <si>
    <t>Chichester Business Centre, Chichester St, Rochdale OL16 2AU</t>
  </si>
  <si>
    <t xml:space="preserve">Staff Support and Counselling </t>
  </si>
  <si>
    <t>Staff Support &amp; Counselling Service
Longton Cottage Hospital
Longton, Stoke-on-Trent
Staffordshire
ST3 4QX</t>
  </si>
  <si>
    <t>Human Resources</t>
  </si>
  <si>
    <t>PROC-4408</t>
  </si>
  <si>
    <t>Fairfield Roundabout - Design and PM Support</t>
  </si>
  <si>
    <t>PROC-4599</t>
  </si>
  <si>
    <t>PROC-4304</t>
  </si>
  <si>
    <t>HRA Passenger Lifts - Design Consultancy</t>
  </si>
  <si>
    <t>PROC-4248</t>
  </si>
  <si>
    <t>Central Heating and Boiler replacements HRA 2021/22</t>
  </si>
  <si>
    <t xml:space="preserve">Renuvo Limited
Unit 1, Kingsbury Link
Trinity Road
Tamworth
Staffs 
B78 2EX </t>
  </si>
  <si>
    <t xml:space="preserve">Renuvo Limited </t>
  </si>
  <si>
    <t>PROC-4567</t>
  </si>
  <si>
    <t xml:space="preserve">Boundary Walls Repair 
Leek Old Cemetery and St Edwards Church </t>
  </si>
  <si>
    <t>Messenger Construction</t>
  </si>
  <si>
    <t>Collyweston Heritage Centre
Main Road
Collyweston
Stamford 
PE9 3PQ</t>
  </si>
  <si>
    <t>07608158</t>
  </si>
  <si>
    <t>Focus Consultants 2010 LLP</t>
  </si>
  <si>
    <t>1 Pinnacle Way
Pride Park
Derby
dE24 6ZS</t>
  </si>
  <si>
    <t>OC357628</t>
  </si>
  <si>
    <t>MAND PSL ltd</t>
  </si>
  <si>
    <t>150 Eltham Hill
Greenwich
Greater London
SE9 5EA</t>
  </si>
  <si>
    <t>IT Managed Service Contract</t>
  </si>
  <si>
    <t>1st Floor Imex Centre 575-599 Maxted Road Hemmel Hempstead Hertfordshire HP2 7DX</t>
  </si>
  <si>
    <t>Northgate Public Services (UK) Ltd</t>
  </si>
  <si>
    <t>PROC-4462</t>
  </si>
  <si>
    <t xml:space="preserve">Accommodation Supplies </t>
  </si>
  <si>
    <t xml:space="preserve">North Staffordshire Healthcare Trust </t>
  </si>
  <si>
    <t>Glossop Halls Phase 2 Project management and  quantity surveying</t>
  </si>
  <si>
    <t xml:space="preserve">Kill germ </t>
  </si>
  <si>
    <t>Kill germ Chemical s Limited Po Box 2 Ossett West Yorkshire WF5 9NA</t>
  </si>
  <si>
    <t>Text help</t>
  </si>
  <si>
    <t>Annual  renewal</t>
  </si>
  <si>
    <t xml:space="preserve">Annual Renewal </t>
  </si>
  <si>
    <t>Supplies / 
Service / 
Works</t>
  </si>
  <si>
    <t>.</t>
  </si>
  <si>
    <t>Assets Compliance</t>
  </si>
  <si>
    <t>Customer Services - Tenancy Services</t>
  </si>
  <si>
    <t>Com</t>
  </si>
  <si>
    <t xml:space="preserve">Regulatory Services - Planning </t>
  </si>
  <si>
    <t>Acorn Arboricultural Services
Ascent Tree Solutions
Bankswood Tree care Ltd
Hamps Valley Ltd
Idverde ltd
N&amp;J Tree Services Ltd
P Storer Tree services
P M Training ltd</t>
  </si>
  <si>
    <t>Electrical Safety Compliance Testing (PIR) &amp; Associated Electrical works to Council Housing Properties (PIR)</t>
  </si>
  <si>
    <t>Electrical Safety Compliance Ltd</t>
  </si>
  <si>
    <t>Residential Stair lifts 
Lot 1 Installations 
Lot 2 Service &amp; Maintenance</t>
  </si>
  <si>
    <t>1 Brendan Fern 
2 Derby Gas Services
3 Fenax Developments 
4 Victoria Baker Homes</t>
  </si>
  <si>
    <t>PSL Print Mgmt. Ltd</t>
  </si>
  <si>
    <t xml:space="preserve">Angel Springs T/a Water logic </t>
  </si>
  <si>
    <t>Angel Springs Ltd
T/a Water logic 
Shaw Road 
Wolverhampton 
WV10 9LE</t>
  </si>
  <si>
    <r>
      <t xml:space="preserve">Capita Treasury Solutions Ltd
</t>
    </r>
    <r>
      <rPr>
        <i/>
        <sz val="10"/>
        <rFont val="Arial"/>
        <family val="2"/>
      </rPr>
      <t>NAME CHANGE</t>
    </r>
    <r>
      <rPr>
        <sz val="10"/>
        <rFont val="Arial"/>
        <family val="2"/>
      </rPr>
      <t xml:space="preserve">
Link Group: Treasury solutions Limited </t>
    </r>
  </si>
  <si>
    <t>Recurring</t>
  </si>
  <si>
    <t xml:space="preserve">LIVE </t>
  </si>
  <si>
    <t xml:space="preserve">PROC-3373 </t>
  </si>
  <si>
    <t xml:space="preserve">Credit Referencing, Person tracing, Residency checking </t>
  </si>
  <si>
    <t xml:space="preserve">Equifax </t>
  </si>
  <si>
    <t>6 Wellington Place Leeds LS1 4AP</t>
  </si>
  <si>
    <t>PROC-4688</t>
  </si>
  <si>
    <t xml:space="preserve">PSN Core Services </t>
  </si>
  <si>
    <t>31/02/2023</t>
  </si>
  <si>
    <t xml:space="preserve">Nominet Ltd </t>
  </si>
  <si>
    <t>NOMINET UK 
Minerva House Edmund Halley Road 
Oxford Science Park, Oxford
OX4 4DQ</t>
  </si>
  <si>
    <t xml:space="preserve">Westhoughton Roofing and Property Services LTD
(WRPS Group) </t>
  </si>
  <si>
    <t>PROC-4683</t>
  </si>
  <si>
    <t xml:space="preserve">Maintenance, service, and emergency call outs for through floor lifts </t>
  </si>
  <si>
    <t xml:space="preserve">Express Lift Company </t>
  </si>
  <si>
    <t xml:space="preserve">Chiswick Park, Building 5, Ground Floor, 566 Chiswick High Road, London, W4 5YF. </t>
  </si>
  <si>
    <t>48 Charlotte St 
London 
WIT 2NS</t>
  </si>
  <si>
    <t>084512656</t>
  </si>
  <si>
    <t xml:space="preserve">Derbyshire Building Control Partnership </t>
  </si>
  <si>
    <t>PROC-4698</t>
  </si>
  <si>
    <t xml:space="preserve">Community Activator - Placed Based Working New Mills </t>
  </si>
  <si>
    <t>33-35 Union Road 
New Mills 
High Peak
Derbyshire 
Sk22 3FL</t>
  </si>
  <si>
    <t>PROC-4723</t>
  </si>
  <si>
    <t xml:space="preserve">Resources Support 
Environmental Health - Food Hygiene Inspections </t>
  </si>
  <si>
    <t xml:space="preserve">Osbourne Richardson Ltd </t>
  </si>
  <si>
    <t>4th Floor, Circus House, 26 Little Portland Street
London 
W1W 8BX</t>
  </si>
  <si>
    <t xml:space="preserve">Assets Capital </t>
  </si>
  <si>
    <t>Digital Customer Portal - IEG4 Limited - OneVu</t>
  </si>
  <si>
    <t>PROC-4709</t>
  </si>
  <si>
    <t>Midlands Highways Agency - Membership</t>
  </si>
  <si>
    <t xml:space="preserve">Midlands Highways Agency </t>
  </si>
  <si>
    <t>PROC-4677</t>
  </si>
  <si>
    <t xml:space="preserve">Development consultancy and Agency Services 
In Relation to Fairfield project </t>
  </si>
  <si>
    <t>Fisher German LLP</t>
  </si>
  <si>
    <t>NORMAN COURT
ASHBY DE LA ZOUCH
LEICESTERSHIRE
LE65 2UZ</t>
  </si>
  <si>
    <t>Dunston Innovation Centre
Dunston Road
Chesterfield
S41 8NG</t>
  </si>
  <si>
    <t xml:space="preserve">Rolling 
(Post Covid review) </t>
  </si>
  <si>
    <t>Subscription to Browse aloud 
(Adding speech to, translation and reading support to Online content)</t>
  </si>
  <si>
    <t>Rolling Agreement 
Software</t>
  </si>
  <si>
    <t xml:space="preserve">Website Accessibility monitoring </t>
  </si>
  <si>
    <t>Site morse</t>
  </si>
  <si>
    <t xml:space="preserve">New Mills Volunteer Centre </t>
  </si>
  <si>
    <t>PROC-4614</t>
  </si>
  <si>
    <t xml:space="preserve">AT Bone </t>
  </si>
  <si>
    <t>PROC-4743</t>
  </si>
  <si>
    <t xml:space="preserve">Mott MacDonald Ltd </t>
  </si>
  <si>
    <t>Mott MacDonald House
8-10 Sydenham Road
Croydon
CR0 2EE</t>
  </si>
  <si>
    <t xml:space="preserve">Ten Year Engineers Inspection at Hales Hall 
</t>
  </si>
  <si>
    <t>01/06/2021
01/08/2021</t>
  </si>
  <si>
    <t>31/05/2022
31/017/2024</t>
  </si>
  <si>
    <t>5,752
11,223</t>
  </si>
  <si>
    <t>Single Source</t>
  </si>
  <si>
    <t>PROC-4747</t>
  </si>
  <si>
    <t xml:space="preserve">Place Based Physical Activity Engagement 
Fairfield </t>
  </si>
  <si>
    <t xml:space="preserve">Shift </t>
  </si>
  <si>
    <t>PROC-4770</t>
  </si>
  <si>
    <t>UC &amp; BEN PROCESSING</t>
  </si>
  <si>
    <t>SERVICES</t>
  </si>
  <si>
    <t>TEMPEST</t>
  </si>
  <si>
    <t>REVENUES &amp; BENEFITS</t>
  </si>
  <si>
    <t>PROC-4700</t>
  </si>
  <si>
    <t>Developer Contributions SPD's</t>
  </si>
  <si>
    <t>Regional Enterprise (Re) Limited</t>
  </si>
  <si>
    <t>65 Gresham Street, London, EC2V 7NQ</t>
  </si>
  <si>
    <t>PROC-4768</t>
  </si>
  <si>
    <t xml:space="preserve">Specialist VAT Local Authority S33 VAT advice </t>
  </si>
  <si>
    <t>31.3.2022</t>
  </si>
  <si>
    <t>Price Waterhouse Coopers LLP</t>
  </si>
  <si>
    <t xml:space="preserve">1 Embankment Place, London, WC2N 6RH </t>
  </si>
  <si>
    <t>PROC-4726</t>
  </si>
  <si>
    <t xml:space="preserve">Thomas Lister </t>
  </si>
  <si>
    <t>71 Chancery Lane 
London 
WC2A 1AF</t>
  </si>
  <si>
    <t>PROC-4669</t>
  </si>
  <si>
    <t xml:space="preserve">Hales Hall Water level Monitoring and Maintenance </t>
  </si>
  <si>
    <t>01383511</t>
  </si>
  <si>
    <t>PROC-4053</t>
  </si>
  <si>
    <t xml:space="preserve">Asbestos 
LOT 1 - Surveys and Samples </t>
  </si>
  <si>
    <t xml:space="preserve">SGS Uk Limited </t>
  </si>
  <si>
    <t xml:space="preserve">Duct Clean </t>
  </si>
  <si>
    <t>Inward Way, Rossmore Business Park, Ellesmere Port, Cheshire, CH65 3EN</t>
  </si>
  <si>
    <t xml:space="preserve">Parking Matters </t>
  </si>
  <si>
    <t>PROC-4769 
PROC-4742</t>
  </si>
  <si>
    <t xml:space="preserve">Asbestos 
LOT 2 - Removal </t>
  </si>
  <si>
    <t>PROC-4728</t>
  </si>
  <si>
    <t xml:space="preserve">NPIERS 
Neighbourhood Planning Independent Examiner Referral </t>
  </si>
  <si>
    <t xml:space="preserve">NPIERS </t>
  </si>
  <si>
    <t>12 Great George Street, London, SW1P 3AD</t>
  </si>
  <si>
    <t>PROC-4584</t>
  </si>
  <si>
    <t xml:space="preserve">Jackson &amp; Jacksons </t>
  </si>
  <si>
    <t xml:space="preserve">Replacement of external render to council Houses 
Picked up as Missing from CR 23.08.21
(EH not had memo back from legal) </t>
  </si>
  <si>
    <t>PROC-4682</t>
  </si>
  <si>
    <t>PROC-4791</t>
  </si>
  <si>
    <t xml:space="preserve">Hales hall - Emergency Planning </t>
  </si>
  <si>
    <t xml:space="preserve">Glossop Cemetery Extension 
Main Contractor </t>
  </si>
  <si>
    <t>Cross oaks Farm,
Cross oaks Lane,
Well End, Nr Borehamwood,
Hertfordshire,
WD65PH</t>
  </si>
  <si>
    <t>Development</t>
  </si>
  <si>
    <t xml:space="preserve">Right to buy receipts 
Due diligence Assessments </t>
  </si>
  <si>
    <t>Live</t>
  </si>
  <si>
    <t>services</t>
  </si>
  <si>
    <t xml:space="preserve">one off </t>
  </si>
  <si>
    <t>Mott Macdonald</t>
  </si>
  <si>
    <t>PROC-4792</t>
  </si>
  <si>
    <t xml:space="preserve">Biddulph Youth &amp; Community Zone </t>
  </si>
  <si>
    <t>Biddulph Youth &amp; Community Zone</t>
  </si>
  <si>
    <t xml:space="preserve">Brough Park Tennis Courts refurbishment </t>
  </si>
  <si>
    <t xml:space="preserve">Priestwood Vision Limited
</t>
  </si>
  <si>
    <t>Priestwood Farm
Lodge Lane
Kedleston
Derby
DE22  5JP</t>
  </si>
  <si>
    <t>PROC-4731</t>
  </si>
  <si>
    <t xml:space="preserve">Public Realm Improvements 
Spring Gardens Buxton </t>
  </si>
  <si>
    <t xml:space="preserve">IBI group UK </t>
  </si>
  <si>
    <t>One Didsbury Point, 2 The Avenue, Manchester, M20 2EY</t>
  </si>
  <si>
    <t>Civica Elections Services</t>
  </si>
  <si>
    <t>PROC-4530</t>
  </si>
  <si>
    <t xml:space="preserve">RECURRING </t>
  </si>
  <si>
    <t xml:space="preserve">Customer Services </t>
  </si>
  <si>
    <t>PROC-4793</t>
  </si>
  <si>
    <t>To engage Haregate Community Centre to deliver a place based approach to tackling physical activity</t>
  </si>
  <si>
    <t xml:space="preserve">Haregate Community Centre </t>
  </si>
  <si>
    <t>PROC-4795</t>
  </si>
  <si>
    <t>Climate Change Pathway Analysis and Action Planning</t>
  </si>
  <si>
    <t>PROC-4796</t>
  </si>
  <si>
    <t>Anthesis Group</t>
  </si>
  <si>
    <t xml:space="preserve">Communities and Climate Change </t>
  </si>
  <si>
    <t>PROC-4798</t>
  </si>
  <si>
    <t xml:space="preserve">Part of main works to market hall refurbishment </t>
  </si>
  <si>
    <t>Messenger - BCR Group</t>
  </si>
  <si>
    <t>PROC-4815</t>
  </si>
  <si>
    <t>Welcome Back Fund SLA - Visit New Mills</t>
  </si>
  <si>
    <t xml:space="preserve">Visit New Mills </t>
  </si>
  <si>
    <t>PROC-4817</t>
  </si>
  <si>
    <t>Welcome Back Fund SLA - Glossop Creative Trust</t>
  </si>
  <si>
    <t>Glossop Creative Trust CIC</t>
  </si>
  <si>
    <t>PROC-4819</t>
  </si>
  <si>
    <t>Welcome Back Fund SLA - Vision Buxton</t>
  </si>
  <si>
    <t>Vision Buxton</t>
  </si>
  <si>
    <t>PROC-4821</t>
  </si>
  <si>
    <t>Welcome Back Fund SLA - Chinley, Buxworth &amp; Brownside</t>
  </si>
  <si>
    <t xml:space="preserve">Chinley, Buxworth &amp; Brownside Parish Council </t>
  </si>
  <si>
    <t>Transformation &amp; OD ICT</t>
  </si>
  <si>
    <t xml:space="preserve">Proactis (Due North Ltd)
</t>
  </si>
  <si>
    <t>Bartec Municipal Technologies Ltd</t>
  </si>
  <si>
    <t>PROC-4800</t>
  </si>
  <si>
    <t>Tree Scrub Clearance at Wetley Moor</t>
  </si>
  <si>
    <t>WORKS</t>
  </si>
  <si>
    <t xml:space="preserve">HAMPS VALLEY LIMITED </t>
  </si>
  <si>
    <t>Hamps House Onecote Leek staffs ST13 7RG</t>
  </si>
  <si>
    <t>PROC-4746</t>
  </si>
  <si>
    <t>EFG Project LAD2 funding (MEH)</t>
  </si>
  <si>
    <t>Broadoak</t>
  </si>
  <si>
    <t>PROC-4806</t>
  </si>
  <si>
    <t xml:space="preserve">Treasury Services </t>
  </si>
  <si>
    <t>PROC-4799</t>
  </si>
  <si>
    <t>Community Orchards</t>
  </si>
  <si>
    <t>Replacement of multi-climber Biddulph</t>
  </si>
  <si>
    <t>PROC-4828</t>
  </si>
  <si>
    <t>High Peak Housing and Economic Needs Assessment</t>
  </si>
  <si>
    <t>Digital Payment Solution - Car Parks</t>
  </si>
  <si>
    <t>PROC-4845</t>
  </si>
  <si>
    <t>PROC-4854</t>
  </si>
  <si>
    <t>PROC-4853</t>
  </si>
  <si>
    <t>PROC-4859</t>
  </si>
  <si>
    <t>Cycle to work scheme</t>
  </si>
  <si>
    <t>5yr Tourism Strategy - High Peak and Staffordshire Moorlands</t>
  </si>
  <si>
    <t>GPS based footfall plus high street data provision and monitoring data for Staffordshire Moorlands Towns</t>
  </si>
  <si>
    <t>Consultant support for Property Demand Analysis: Leek Mills , Staffordshire Moorlands</t>
  </si>
  <si>
    <t>PROC-4753</t>
  </si>
  <si>
    <t>SUPPLIES</t>
  </si>
  <si>
    <t>PROCTORS NURSERY
JACKSONS NURSERY</t>
  </si>
  <si>
    <t>Consultancy SMDC Parking Strategy</t>
  </si>
  <si>
    <t xml:space="preserve">Wicksteed Leisure </t>
  </si>
  <si>
    <t>Nathaniel Lichfield and Partners</t>
  </si>
  <si>
    <t>Pay by Phone</t>
  </si>
  <si>
    <t>Cycle Scheme Ltd</t>
  </si>
  <si>
    <t>Transformation HR</t>
  </si>
  <si>
    <t xml:space="preserve">Place Informatics Ltd </t>
  </si>
  <si>
    <t>Cotton Court Church Street Preston PR1 3BY</t>
  </si>
  <si>
    <t>PROC-2377</t>
  </si>
  <si>
    <t>[-] ongoing</t>
  </si>
  <si>
    <t>54,500 (p/a)</t>
  </si>
  <si>
    <t>Derbyshire Building control Partnership</t>
  </si>
  <si>
    <t>PROC-4754</t>
  </si>
  <si>
    <t>PROC-4885</t>
  </si>
  <si>
    <t xml:space="preserve">Pav Gdns Phase 3 Horticultural Review of Conservatory Plants </t>
  </si>
  <si>
    <t>PROC-4881</t>
  </si>
  <si>
    <t>OD Consultancy</t>
  </si>
  <si>
    <t>PROC-4883</t>
  </si>
  <si>
    <t>Climate Change Animated Explainer Videos</t>
  </si>
  <si>
    <t>Alan Mason Garden Design</t>
  </si>
  <si>
    <t>Jasmine Cottage NG32 3DU</t>
  </si>
  <si>
    <t>15 Marroway Weston, Turnville, Aylesbury HP22 5TQ</t>
  </si>
  <si>
    <t>Be Inspired Media and Education Ltd</t>
  </si>
  <si>
    <t>Communities and Climate Change</t>
  </si>
  <si>
    <t>Regulatory Services  Env Health</t>
  </si>
  <si>
    <t>Assets Capital</t>
  </si>
  <si>
    <t>Resident Engagement Support</t>
  </si>
  <si>
    <t>PROC-4892</t>
  </si>
  <si>
    <t>TPAS</t>
  </si>
  <si>
    <t>Trafford Plaza, 73 Seymour Grove, Manchester, M16 0LD</t>
  </si>
  <si>
    <t>PROC-4115</t>
  </si>
  <si>
    <t>Water Sample - Risk Assessments</t>
  </si>
  <si>
    <t>RH Environmental</t>
  </si>
  <si>
    <t>PO Box 59, Llandysul, Ceredigion SA44 5WX</t>
  </si>
  <si>
    <t>Customer Services Housing Tenancy Services</t>
  </si>
  <si>
    <t>PROC-4867</t>
  </si>
  <si>
    <t>Repair - top dress key paths with stone at Biddulph Grange Country Park</t>
  </si>
  <si>
    <t xml:space="preserve">RGS </t>
  </si>
  <si>
    <t>78 Selbourne Road, Leek, Staffs ST13 5PL</t>
  </si>
  <si>
    <t>PROC-4968</t>
  </si>
  <si>
    <t>PROC-4960</t>
  </si>
  <si>
    <t>Install a new Electricity main and sub-station</t>
  </si>
  <si>
    <t>Refreshingly Buxton Branding Toolkit</t>
  </si>
  <si>
    <t>A Common Ground Communication</t>
  </si>
  <si>
    <t>PROC-4950</t>
  </si>
  <si>
    <t>PROC-4915</t>
  </si>
  <si>
    <t>PROC-4955</t>
  </si>
  <si>
    <t>PROC-4894</t>
  </si>
  <si>
    <t>PROC-4904</t>
  </si>
  <si>
    <t>PROC-4903</t>
  </si>
  <si>
    <t>PROC-4902</t>
  </si>
  <si>
    <t xml:space="preserve">Chapel re-generation Shop Window Grants </t>
  </si>
  <si>
    <t>Leek Market Replacement Tables</t>
  </si>
  <si>
    <t xml:space="preserve">Welcome Back Fund Cheadle Town Centre workshops and action plan consultant </t>
  </si>
  <si>
    <t xml:space="preserve">Mining Feature Survey of Wetley Moor </t>
  </si>
  <si>
    <t>SMDC Local Food Guide printing &amp; distribution</t>
  </si>
  <si>
    <t>HPBC Local Food Guide printing &amp; distribution</t>
  </si>
  <si>
    <t>Surfacing Standards</t>
  </si>
  <si>
    <t>3 Quotes</t>
  </si>
  <si>
    <t xml:space="preserve">3 Quotes </t>
  </si>
  <si>
    <t>Into Places Ltd</t>
  </si>
  <si>
    <t>Buxton Press</t>
  </si>
  <si>
    <t>PROC-4814</t>
  </si>
  <si>
    <t>PROC-4826</t>
  </si>
  <si>
    <t xml:space="preserve">EV Charging consultancy Support </t>
  </si>
  <si>
    <t>PROC-4860</t>
  </si>
  <si>
    <t>Adullham Homes</t>
  </si>
  <si>
    <t>PROC-4868</t>
  </si>
  <si>
    <t>PROC-4861</t>
  </si>
  <si>
    <t xml:space="preserve">Single Persons Housing Project and Tenancy Sustainment Officer </t>
  </si>
  <si>
    <t>Walter Moore House, 34 Dudley Street, West Bromwich, West Midlands, B70 9LS</t>
  </si>
  <si>
    <t>GMB Window Refurbishment &amp; GTH Window Refurbishment &amp; Clock Tower</t>
  </si>
  <si>
    <t>PROC-4869</t>
  </si>
  <si>
    <t>Hankinson Ltd</t>
  </si>
  <si>
    <t>PROC-4871</t>
  </si>
  <si>
    <t xml:space="preserve">Sheltered housing Fire alarms upgrades and replacements </t>
  </si>
  <si>
    <t>Independent testing company</t>
  </si>
  <si>
    <t>26, Elmton Road Creswell Notts. S80 6EF</t>
  </si>
  <si>
    <t>PROC-4878</t>
  </si>
  <si>
    <t>PROC-4906</t>
  </si>
  <si>
    <t>Local Authority trading Company Visioning</t>
  </si>
  <si>
    <t>FMG Ltd</t>
  </si>
  <si>
    <t>VIPRE Security Limited</t>
  </si>
  <si>
    <t xml:space="preserve">Physical Activity and Sport strategy data project </t>
  </si>
  <si>
    <t>PROC-4946</t>
  </si>
  <si>
    <t xml:space="preserve">Press Red Limited </t>
  </si>
  <si>
    <t>PROC-4843</t>
  </si>
  <si>
    <t xml:space="preserve">Blue Sail </t>
  </si>
  <si>
    <t>Buxton Press Limited, Palace Road, Buxton, Derbyshire, SK17 6AE</t>
  </si>
  <si>
    <t xml:space="preserve">Email Security 
</t>
  </si>
  <si>
    <t>Innovation Centre 
Innovation Way 
Keele 
Staffordshire 
ST5 5NT</t>
  </si>
  <si>
    <t xml:space="preserve">Ningbo Stockton Property Limited T/A Ningbo Chetwynd Cross Lanes Wrexham 
LL13 0TF </t>
  </si>
  <si>
    <t>Surfacing Standards Limited 1A Perth House 
Corbygate Business Park 
Priors Haw Road Corby Northamptonshire 
NN17 5JG T</t>
  </si>
  <si>
    <t xml:space="preserve">Electricity North West, </t>
  </si>
  <si>
    <t>Frederick North West, Frederick Road, Salford, M6 6QH</t>
  </si>
  <si>
    <t xml:space="preserve">Stockton Property Ltd
T/a Ningobo </t>
  </si>
  <si>
    <t>Dog Lane 
STEYNING
BN44 3GE</t>
  </si>
  <si>
    <t>Market Square 
Congleton 
Cheshire 
CW12 1ET</t>
  </si>
  <si>
    <t>2 Ivy Street 
Birkenhead 
CH41 5EF</t>
  </si>
  <si>
    <t>Housing Services</t>
  </si>
  <si>
    <t xml:space="preserve">Joint Venture </t>
  </si>
  <si>
    <t xml:space="preserve">Furlong Road 
Tunstall 
Stoke on Trent 
Staffs 
ST6 5UD 
</t>
  </si>
  <si>
    <t>Low Behold Marketing Services Ltd (prev Upbeat)</t>
  </si>
  <si>
    <t xml:space="preserve">Maintenance and Servicing of Carelink Equipment
Two Elements 
1. Data Transfer Management from incumbent 
2. Annual Licence requirements and equipment </t>
  </si>
  <si>
    <t>Feasibility Study Hot Lane Muga</t>
  </si>
  <si>
    <t xml:space="preserve">Boiler Replacement 
Glossop Municipal Buildings Site </t>
  </si>
  <si>
    <t xml:space="preserve">Phoenix Gas </t>
  </si>
  <si>
    <r>
      <t xml:space="preserve">High Peak Borough Council and Staffordshire Moorlands District Council 
Working together as a Strategic Alliance 
</t>
    </r>
    <r>
      <rPr>
        <b/>
        <sz val="10"/>
        <rFont val="Arial"/>
        <family val="2"/>
      </rPr>
      <t xml:space="preserve">JOINT CONTRACTS REGISTER </t>
    </r>
    <r>
      <rPr>
        <sz val="10"/>
        <rFont val="Arial"/>
        <family val="2"/>
      </rPr>
      <t>at 07.04.2022</t>
    </r>
  </si>
  <si>
    <t xml:space="preserve">Waste Skip Hire Service 
(Novation to AES Mar/April 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</si>
</sst>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indexed="12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sz val="11"/>
      <name val="Calibri"/>
      <family val="2"/>
    </font>
    <font>
      <sz val="12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14" applyNumberFormat="0" applyFill="0" applyProtection="0">
      <alignment vertical="top"/>
    </xf>
    <xf numFmtId="44" fontId="18" fillId="0" borderId="0" applyFont="0" applyFill="0" applyBorder="0" applyAlignment="0" applyProtection="0"/>
    <xf numFmtId="0" fontId="19" fillId="0" borderId="0" applyNumberFormat="0" applyFill="0" applyBorder="0" applyProtection="0">
      <alignment vertical="top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95">
    <xf numFmtId="0" fontId="0" fillId="0" borderId="0" xfId="0"/>
    <xf numFmtId="0" fontId="19" fillId="0" borderId="10" xfId="0" applyFont="1" applyBorder="1" applyAlignment="1" applyProtection="1">
      <alignment vertical="top" wrapText="1"/>
      <protection hidden="1"/>
    </xf>
    <xf numFmtId="0" fontId="20" fillId="0" borderId="10" xfId="0" applyFont="1" applyFill="1" applyBorder="1" applyAlignment="1" applyProtection="1">
      <alignment vertical="top" wrapText="1"/>
      <protection hidden="1"/>
    </xf>
    <xf numFmtId="0" fontId="19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 wrapText="1"/>
    </xf>
    <xf numFmtId="0" fontId="19" fillId="0" borderId="0" xfId="0" applyFont="1" applyFill="1" applyAlignment="1" applyProtection="1">
      <alignment horizontal="left" vertical="top"/>
    </xf>
    <xf numFmtId="43" fontId="19" fillId="0" borderId="0" xfId="51" applyFont="1" applyFill="1" applyAlignment="1" applyProtection="1">
      <alignment horizontal="left" vertical="top"/>
    </xf>
    <xf numFmtId="0" fontId="19" fillId="0" borderId="12" xfId="0" applyFont="1" applyBorder="1" applyAlignment="1" applyProtection="1">
      <alignment horizontal="left" vertical="top"/>
    </xf>
    <xf numFmtId="0" fontId="20" fillId="0" borderId="12" xfId="0" applyFont="1" applyBorder="1" applyAlignment="1" applyProtection="1">
      <alignment horizontal="left" vertical="top"/>
    </xf>
    <xf numFmtId="0" fontId="19" fillId="0" borderId="12" xfId="0" applyFont="1" applyBorder="1" applyAlignment="1" applyProtection="1">
      <alignment horizontal="left" vertical="top" wrapText="1"/>
    </xf>
    <xf numFmtId="0" fontId="20" fillId="34" borderId="10" xfId="0" applyFont="1" applyFill="1" applyBorder="1" applyAlignment="1" applyProtection="1">
      <alignment horizontal="left" vertical="top" wrapText="1"/>
    </xf>
    <xf numFmtId="164" fontId="20" fillId="34" borderId="10" xfId="42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10" xfId="0" applyFont="1" applyBorder="1" applyAlignment="1" applyProtection="1">
      <alignment horizontal="left" vertical="top" wrapText="1"/>
    </xf>
    <xf numFmtId="0" fontId="20" fillId="0" borderId="10" xfId="0" applyFont="1" applyFill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17" fontId="19" fillId="0" borderId="10" xfId="0" applyNumberFormat="1" applyFont="1" applyBorder="1" applyAlignment="1" applyProtection="1">
      <alignment horizontal="left" vertical="top" wrapText="1"/>
    </xf>
    <xf numFmtId="164" fontId="19" fillId="0" borderId="10" xfId="43" applyNumberFormat="1" applyFont="1" applyFill="1" applyBorder="1" applyAlignment="1" applyProtection="1">
      <alignment horizontal="left" vertical="top" wrapText="1"/>
    </xf>
    <xf numFmtId="14" fontId="19" fillId="0" borderId="10" xfId="0" applyNumberFormat="1" applyFont="1" applyFill="1" applyBorder="1" applyAlignment="1" applyProtection="1">
      <alignment horizontal="left" vertical="top" wrapText="1"/>
    </xf>
    <xf numFmtId="17" fontId="19" fillId="0" borderId="10" xfId="0" applyNumberFormat="1" applyFont="1" applyFill="1" applyBorder="1" applyAlignment="1" applyProtection="1">
      <alignment horizontal="left" vertical="top" wrapText="1"/>
    </xf>
    <xf numFmtId="14" fontId="19" fillId="0" borderId="10" xfId="0" applyNumberFormat="1" applyFont="1" applyBorder="1" applyAlignment="1" applyProtection="1">
      <alignment horizontal="left" vertical="top" wrapText="1"/>
    </xf>
    <xf numFmtId="164" fontId="19" fillId="0" borderId="10" xfId="43" applyNumberFormat="1" applyFont="1" applyBorder="1" applyAlignment="1" applyProtection="1">
      <alignment horizontal="left" vertical="top" wrapText="1"/>
    </xf>
    <xf numFmtId="0" fontId="19" fillId="33" borderId="10" xfId="0" applyFont="1" applyFill="1" applyBorder="1" applyAlignment="1" applyProtection="1">
      <alignment horizontal="left" vertical="top" wrapText="1"/>
    </xf>
    <xf numFmtId="0" fontId="20" fillId="33" borderId="10" xfId="0" applyFont="1" applyFill="1" applyBorder="1" applyAlignment="1" applyProtection="1">
      <alignment horizontal="left" vertical="top" wrapText="1"/>
    </xf>
    <xf numFmtId="14" fontId="19" fillId="33" borderId="10" xfId="0" applyNumberFormat="1" applyFont="1" applyFill="1" applyBorder="1" applyAlignment="1" applyProtection="1">
      <alignment horizontal="left" vertical="top"/>
    </xf>
    <xf numFmtId="164" fontId="19" fillId="33" borderId="10" xfId="43" applyNumberFormat="1" applyFont="1" applyFill="1" applyBorder="1" applyAlignment="1" applyProtection="1">
      <alignment horizontal="left" vertical="top"/>
    </xf>
    <xf numFmtId="0" fontId="19" fillId="33" borderId="10" xfId="0" applyFont="1" applyFill="1" applyBorder="1" applyAlignment="1" applyProtection="1">
      <alignment horizontal="left" vertical="top"/>
    </xf>
    <xf numFmtId="14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43" applyNumberFormat="1" applyFont="1" applyFill="1" applyBorder="1" applyAlignment="1" applyProtection="1">
      <alignment horizontal="left" vertical="top"/>
    </xf>
    <xf numFmtId="0" fontId="19" fillId="0" borderId="10" xfId="0" applyFont="1" applyFill="1" applyBorder="1" applyAlignment="1" applyProtection="1">
      <alignment horizontal="left" vertical="top"/>
    </xf>
    <xf numFmtId="0" fontId="19" fillId="0" borderId="10" xfId="0" applyFont="1" applyBorder="1" applyAlignment="1" applyProtection="1">
      <alignment horizontal="left" vertical="top"/>
    </xf>
    <xf numFmtId="0" fontId="20" fillId="0" borderId="10" xfId="0" quotePrefix="1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indent="1"/>
    </xf>
    <xf numFmtId="49" fontId="19" fillId="0" borderId="13" xfId="0" applyNumberFormat="1" applyFont="1" applyFill="1" applyBorder="1" applyAlignment="1" applyProtection="1">
      <alignment horizontal="left" vertical="top" wrapText="1"/>
    </xf>
    <xf numFmtId="14" fontId="19" fillId="0" borderId="10" xfId="0" applyNumberFormat="1" applyFont="1" applyFill="1" applyBorder="1" applyAlignment="1" applyProtection="1">
      <alignment horizontal="center" vertical="top"/>
    </xf>
    <xf numFmtId="17" fontId="19" fillId="0" borderId="10" xfId="0" applyNumberFormat="1" applyFont="1" applyFill="1" applyBorder="1" applyAlignment="1" applyProtection="1">
      <alignment horizontal="left" vertical="top"/>
    </xf>
    <xf numFmtId="43" fontId="19" fillId="0" borderId="10" xfId="51" applyFont="1" applyFill="1" applyBorder="1" applyAlignment="1" applyProtection="1">
      <alignment horizontal="left" vertical="top"/>
    </xf>
    <xf numFmtId="0" fontId="19" fillId="0" borderId="10" xfId="0" quotePrefix="1" applyFont="1" applyFill="1" applyBorder="1" applyAlignment="1" applyProtection="1">
      <alignment horizontal="left" vertical="top"/>
    </xf>
    <xf numFmtId="164" fontId="19" fillId="0" borderId="10" xfId="43" applyNumberFormat="1" applyFont="1" applyFill="1" applyBorder="1" applyAlignment="1" applyProtection="1">
      <alignment horizontal="right" vertical="top"/>
    </xf>
    <xf numFmtId="0" fontId="19" fillId="0" borderId="10" xfId="0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 applyProtection="1">
      <alignment vertical="top" wrapText="1"/>
    </xf>
    <xf numFmtId="0" fontId="20" fillId="0" borderId="10" xfId="0" applyFont="1" applyBorder="1" applyAlignment="1" applyProtection="1">
      <alignment vertical="top" wrapText="1"/>
    </xf>
    <xf numFmtId="14" fontId="19" fillId="0" borderId="10" xfId="0" applyNumberFormat="1" applyFont="1" applyFill="1" applyBorder="1" applyAlignment="1" applyProtection="1">
      <alignment horizontal="right" vertical="top" wrapText="1"/>
    </xf>
    <xf numFmtId="14" fontId="19" fillId="0" borderId="10" xfId="0" applyNumberFormat="1" applyFont="1" applyFill="1" applyBorder="1" applyAlignment="1" applyProtection="1">
      <alignment horizontal="center" vertical="top" wrapText="1"/>
    </xf>
    <xf numFmtId="17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10" xfId="43" applyNumberFormat="1" applyFont="1" applyFill="1" applyBorder="1" applyAlignment="1" applyProtection="1">
      <alignment vertical="top" wrapText="1"/>
    </xf>
    <xf numFmtId="0" fontId="19" fillId="0" borderId="10" xfId="0" applyFont="1" applyFill="1" applyBorder="1" applyAlignment="1" applyProtection="1">
      <alignment vertical="top" wrapText="1"/>
    </xf>
    <xf numFmtId="0" fontId="19" fillId="0" borderId="10" xfId="0" applyFont="1" applyFill="1" applyBorder="1" applyAlignment="1" applyProtection="1">
      <alignment horizontal="center" vertical="top"/>
    </xf>
    <xf numFmtId="164" fontId="19" fillId="0" borderId="10" xfId="43" applyNumberFormat="1" applyFont="1" applyFill="1" applyBorder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20" fillId="0" borderId="10" xfId="0" applyFont="1" applyBorder="1" applyAlignment="1" applyProtection="1">
      <alignment vertical="top"/>
    </xf>
    <xf numFmtId="14" fontId="19" fillId="0" borderId="15" xfId="0" applyNumberFormat="1" applyFont="1" applyBorder="1" applyAlignment="1" applyProtection="1">
      <alignment horizontal="left" wrapText="1"/>
    </xf>
    <xf numFmtId="14" fontId="19" fillId="35" borderId="10" xfId="0" applyNumberFormat="1" applyFont="1" applyFill="1" applyBorder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0" fontId="19" fillId="0" borderId="10" xfId="0" applyFont="1" applyBorder="1" applyAlignment="1" applyProtection="1">
      <alignment vertical="top"/>
    </xf>
    <xf numFmtId="0" fontId="19" fillId="0" borderId="10" xfId="0" applyFont="1" applyBorder="1" applyAlignment="1" applyProtection="1">
      <alignment vertical="top" wrapText="1"/>
    </xf>
    <xf numFmtId="0" fontId="19" fillId="0" borderId="10" xfId="0" applyFont="1" applyBorder="1" applyAlignment="1" applyProtection="1">
      <alignment horizontal="left"/>
    </xf>
    <xf numFmtId="0" fontId="36" fillId="0" borderId="10" xfId="0" applyFont="1" applyBorder="1" applyAlignment="1" applyProtection="1">
      <alignment vertical="top"/>
    </xf>
    <xf numFmtId="0" fontId="19" fillId="0" borderId="11" xfId="0" applyFont="1" applyFill="1" applyBorder="1" applyAlignment="1" applyProtection="1">
      <alignment horizontal="left" vertical="top" wrapText="1"/>
    </xf>
    <xf numFmtId="0" fontId="20" fillId="0" borderId="11" xfId="0" applyFont="1" applyFill="1" applyBorder="1" applyAlignment="1" applyProtection="1">
      <alignment horizontal="left" vertical="top" wrapText="1"/>
    </xf>
    <xf numFmtId="14" fontId="19" fillId="0" borderId="11" xfId="0" applyNumberFormat="1" applyFont="1" applyFill="1" applyBorder="1" applyAlignment="1" applyProtection="1">
      <alignment horizontal="left" vertical="top"/>
    </xf>
    <xf numFmtId="0" fontId="19" fillId="0" borderId="11" xfId="0" applyFont="1" applyFill="1" applyBorder="1" applyAlignment="1" applyProtection="1">
      <alignment horizontal="left" vertical="top"/>
    </xf>
    <xf numFmtId="164" fontId="19" fillId="0" borderId="11" xfId="43" applyNumberFormat="1" applyFont="1" applyFill="1" applyBorder="1" applyAlignment="1" applyProtection="1">
      <alignment horizontal="left" vertical="top"/>
    </xf>
    <xf numFmtId="49" fontId="19" fillId="0" borderId="11" xfId="0" applyNumberFormat="1" applyFont="1" applyFill="1" applyBorder="1" applyAlignment="1" applyProtection="1">
      <alignment horizontal="left" vertical="top" wrapText="1"/>
    </xf>
    <xf numFmtId="0" fontId="19" fillId="0" borderId="11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/>
    </xf>
    <xf numFmtId="49" fontId="19" fillId="33" borderId="10" xfId="0" applyNumberFormat="1" applyFont="1" applyFill="1" applyBorder="1" applyAlignment="1" applyProtection="1">
      <alignment horizontal="left" vertical="top" wrapText="1"/>
    </xf>
    <xf numFmtId="0" fontId="19" fillId="33" borderId="0" xfId="0" applyFont="1" applyFill="1" applyAlignment="1" applyProtection="1">
      <alignment horizontal="left" vertical="top"/>
    </xf>
    <xf numFmtId="0" fontId="20" fillId="0" borderId="1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0" fillId="0" borderId="10" xfId="0" applyFont="1" applyBorder="1" applyAlignment="1" applyProtection="1">
      <alignment horizontal="left" vertical="top"/>
    </xf>
    <xf numFmtId="14" fontId="19" fillId="0" borderId="10" xfId="0" applyNumberFormat="1" applyFont="1" applyBorder="1" applyAlignment="1" applyProtection="1">
      <alignment horizontal="left" vertical="top"/>
    </xf>
    <xf numFmtId="0" fontId="19" fillId="0" borderId="11" xfId="0" applyFont="1" applyBorder="1" applyAlignment="1" applyProtection="1">
      <alignment horizontal="left" vertical="top"/>
    </xf>
    <xf numFmtId="0" fontId="20" fillId="0" borderId="11" xfId="0" applyFont="1" applyBorder="1" applyAlignment="1" applyProtection="1">
      <alignment horizontal="left" vertical="top"/>
    </xf>
    <xf numFmtId="14" fontId="19" fillId="0" borderId="11" xfId="0" applyNumberFormat="1" applyFont="1" applyBorder="1" applyAlignment="1" applyProtection="1">
      <alignment horizontal="left" vertical="top"/>
    </xf>
    <xf numFmtId="43" fontId="19" fillId="0" borderId="11" xfId="51" applyFont="1" applyFill="1" applyBorder="1" applyAlignment="1" applyProtection="1">
      <alignment horizontal="left" vertical="top"/>
    </xf>
    <xf numFmtId="43" fontId="19" fillId="0" borderId="10" xfId="51" applyFont="1" applyBorder="1" applyAlignment="1" applyProtection="1">
      <alignment horizontal="left" vertical="top"/>
    </xf>
    <xf numFmtId="0" fontId="36" fillId="0" borderId="10" xfId="0" applyFont="1" applyBorder="1" applyAlignment="1" applyProtection="1">
      <alignment vertical="top" wrapText="1"/>
    </xf>
    <xf numFmtId="0" fontId="19" fillId="36" borderId="10" xfId="0" applyFont="1" applyFill="1" applyBorder="1" applyAlignment="1" applyProtection="1">
      <alignment horizontal="left" vertical="top" wrapText="1"/>
    </xf>
    <xf numFmtId="0" fontId="20" fillId="36" borderId="10" xfId="0" applyFont="1" applyFill="1" applyBorder="1" applyAlignment="1" applyProtection="1">
      <alignment horizontal="left" vertical="top" wrapText="1"/>
    </xf>
    <xf numFmtId="14" fontId="19" fillId="36" borderId="10" xfId="0" applyNumberFormat="1" applyFont="1" applyFill="1" applyBorder="1" applyAlignment="1" applyProtection="1">
      <alignment horizontal="left" vertical="top"/>
    </xf>
    <xf numFmtId="0" fontId="19" fillId="36" borderId="10" xfId="0" applyFont="1" applyFill="1" applyBorder="1" applyAlignment="1" applyProtection="1">
      <alignment horizontal="left" vertical="top"/>
    </xf>
    <xf numFmtId="164" fontId="19" fillId="36" borderId="10" xfId="43" applyNumberFormat="1" applyFont="1" applyFill="1" applyBorder="1" applyAlignment="1" applyProtection="1">
      <alignment horizontal="left" vertical="top"/>
    </xf>
    <xf numFmtId="49" fontId="19" fillId="36" borderId="10" xfId="0" applyNumberFormat="1" applyFont="1" applyFill="1" applyBorder="1" applyAlignment="1" applyProtection="1">
      <alignment horizontal="left" vertical="top" wrapText="1"/>
    </xf>
    <xf numFmtId="0" fontId="20" fillId="0" borderId="12" xfId="0" applyFont="1" applyFill="1" applyBorder="1" applyAlignment="1" applyProtection="1">
      <alignment horizontal="left" vertical="top"/>
    </xf>
    <xf numFmtId="0" fontId="20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top"/>
    </xf>
    <xf numFmtId="43" fontId="19" fillId="0" borderId="0" xfId="51" applyFont="1" applyAlignment="1" applyProtection="1">
      <alignment horizontal="left" vertical="top"/>
    </xf>
  </cellXfs>
  <cellStyles count="8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1299436561_51" xfId="45" xr:uid="{00000000-0005-0000-0000-00001A000000}"/>
    <cellStyle name="Check Cell" xfId="13" builtinId="23" customBuiltin="1"/>
    <cellStyle name="Comma" xfId="51" builtinId="3"/>
    <cellStyle name="Comma 2" xfId="43" xr:uid="{00000000-0005-0000-0000-00001D000000}"/>
    <cellStyle name="Comma 2 2" xfId="48" xr:uid="{00000000-0005-0000-0000-00001E000000}"/>
    <cellStyle name="Comma 3" xfId="44" xr:uid="{00000000-0005-0000-0000-00001F000000}"/>
    <cellStyle name="Comma 4" xfId="42" xr:uid="{00000000-0005-0000-0000-000020000000}"/>
    <cellStyle name="Currency 2" xfId="49" xr:uid="{00000000-0005-0000-0000-000021000000}"/>
    <cellStyle name="Currency 3" xfId="46" xr:uid="{00000000-0005-0000-0000-000022000000}"/>
    <cellStyle name="Default" xfId="47" xr:uid="{00000000-0005-0000-0000-000023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3" xr:uid="{00000000-0005-0000-0000-00002B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10" xfId="59" xr:uid="{B6E8B09E-0A2A-4E86-A8A7-D15BE90FC663}"/>
    <cellStyle name="Normal 11" xfId="74" xr:uid="{78C203F6-71D4-46B3-A160-38B646F24530}"/>
    <cellStyle name="Normal 12" xfId="77" xr:uid="{DC5CF316-BE18-48B2-A28B-EA9117302D01}"/>
    <cellStyle name="Normal 13" xfId="63" xr:uid="{8469D458-FD62-4BD8-9C77-962084BAC164}"/>
    <cellStyle name="Normal 14" xfId="65" xr:uid="{E426E781-3AF5-4612-B70A-BFD36BA2605C}"/>
    <cellStyle name="Normal 15 10" xfId="58" xr:uid="{9EB9A9DC-1CFA-44CA-A5E9-A4EA96BA2655}"/>
    <cellStyle name="Normal 2" xfId="50" xr:uid="{00000000-0005-0000-0000-000030000000}"/>
    <cellStyle name="Normal 2 10" xfId="55" xr:uid="{E1EC0013-5DB5-48AC-AE78-E805D646C2A8}"/>
    <cellStyle name="Normal 2 2" xfId="54" xr:uid="{55C8ABF4-E335-4AC0-9E5A-0E139CD4227D}"/>
    <cellStyle name="Normal 20" xfId="66" xr:uid="{80B5CF74-ECCC-4F90-9A02-9315B6544A2D}"/>
    <cellStyle name="Normal 21" xfId="68" xr:uid="{C6E442F9-8C2D-4872-A62C-384AB35061E5}"/>
    <cellStyle name="Normal 22" xfId="69" xr:uid="{0971D9F9-E7FB-46A8-88B9-2CD6AD748EE9}"/>
    <cellStyle name="Normal 23" xfId="86" xr:uid="{2421EEFA-F0BD-4422-B360-F35A2226EBEC}"/>
    <cellStyle name="Normal 26" xfId="70" xr:uid="{5DCFB621-2A2A-4701-8E93-27EF2EDFE794}"/>
    <cellStyle name="Normal 27" xfId="71" xr:uid="{565A1F2B-201E-4834-B6F0-9DBB39C37EC2}"/>
    <cellStyle name="Normal 28" xfId="72" xr:uid="{0F9AF047-318D-4700-A5AE-CC3FD17BA9D2}"/>
    <cellStyle name="Normal 29" xfId="73" xr:uid="{670791F6-B0AB-4C44-A5D2-3503F8887A99}"/>
    <cellStyle name="Normal 3" xfId="52" xr:uid="{00000000-0005-0000-0000-000031000000}"/>
    <cellStyle name="Normal 30" xfId="75" xr:uid="{CD0FA5F0-E5F0-4F7B-BCDE-BFE9247D4116}"/>
    <cellStyle name="Normal 31" xfId="76" xr:uid="{0C611A8D-3C4A-4242-92D2-A21BE0402E17}"/>
    <cellStyle name="Normal 32" xfId="78" xr:uid="{3986F6C5-C555-4161-BF41-CBCEE378207D}"/>
    <cellStyle name="Normal 33" xfId="62" xr:uid="{AB2B8A5C-A69B-4EE6-9EB7-96FDA0F72DEB}"/>
    <cellStyle name="Normal 34" xfId="79" xr:uid="{86415A2E-BD16-426F-979E-5B9ED07E14DA}"/>
    <cellStyle name="Normal 37" xfId="81" xr:uid="{AC83CE9E-EA59-4228-84ED-898E45FBDFD6}"/>
    <cellStyle name="Normal 38" xfId="82" xr:uid="{B8D461CF-1EDE-479A-8BA8-1A1A3AD92BFE}"/>
    <cellStyle name="Normal 39" xfId="83" xr:uid="{8EF6B1E5-F628-44D9-B615-50C141AAE941}"/>
    <cellStyle name="Normal 4" xfId="57" xr:uid="{A10D6526-8539-49DB-8429-0193B3A99487}"/>
    <cellStyle name="Normal 40" xfId="84" xr:uid="{8678AAFE-940B-4E2F-8753-7BB0905ACFAA}"/>
    <cellStyle name="Normal 41" xfId="80" xr:uid="{4DC31913-8171-4699-A82F-03DDE3861C92}"/>
    <cellStyle name="Normal 42" xfId="85" xr:uid="{21F8D3BD-800C-4291-9A9F-CE81FEAA2BA1}"/>
    <cellStyle name="Normal 47 10" xfId="56" xr:uid="{BF9498FE-D210-4523-89A5-49735F187ADE}"/>
    <cellStyle name="Normal 5" xfId="64" xr:uid="{9B50AD82-1240-46BB-86BB-55647ED51086}"/>
    <cellStyle name="Normal 5 10" xfId="61" xr:uid="{C215141A-F5F5-44AD-BA33-F2E043D25D15}"/>
    <cellStyle name="Normal 50 2" xfId="60" xr:uid="{4B226F2B-99B2-4998-874B-C69BEB6D266F}"/>
    <cellStyle name="Normal 66" xfId="67" xr:uid="{6035AFC6-2E55-426F-912C-BA5720FCCB2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E4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68035</xdr:rowOff>
    </xdr:from>
    <xdr:to>
      <xdr:col>5</xdr:col>
      <xdr:colOff>615723</xdr:colOff>
      <xdr:row>7</xdr:row>
      <xdr:rowOff>136071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892"/>
          <a:ext cx="2348366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705305</xdr:colOff>
      <xdr:row>3</xdr:row>
      <xdr:rowOff>113294</xdr:rowOff>
    </xdr:from>
    <xdr:to>
      <xdr:col>7</xdr:col>
      <xdr:colOff>689429</xdr:colOff>
      <xdr:row>7</xdr:row>
      <xdr:rowOff>144893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7948" y="603151"/>
          <a:ext cx="2106838" cy="684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62"/>
  <sheetViews>
    <sheetView tabSelected="1" zoomScale="70" zoomScaleNormal="70" workbookViewId="0">
      <pane xSplit="8" ySplit="9" topLeftCell="I229" activePane="bottomRight" state="frozen"/>
      <selection pane="topRight" activeCell="I1" sqref="I1"/>
      <selection pane="bottomLeft" activeCell="A10" sqref="A10"/>
      <selection pane="bottomRight" sqref="A1:XFD1048576"/>
    </sheetView>
  </sheetViews>
  <sheetFormatPr defaultColWidth="9.33203125" defaultRowHeight="13.2" x14ac:dyDescent="0.3"/>
  <cols>
    <col min="1" max="1" width="3.5546875" style="6" customWidth="1"/>
    <col min="2" max="3" width="3.6640625" style="6" customWidth="1"/>
    <col min="4" max="4" width="2.6640625" style="6" customWidth="1"/>
    <col min="5" max="5" width="11" style="6" customWidth="1"/>
    <col min="6" max="6" width="14.33203125" style="57" customWidth="1"/>
    <col min="7" max="7" width="16.33203125" style="57" customWidth="1"/>
    <col min="8" max="8" width="45.44140625" style="57" customWidth="1"/>
    <col min="9" max="9" width="13" style="57" customWidth="1"/>
    <col min="10" max="10" width="12.5546875" style="57" customWidth="1"/>
    <col min="11" max="11" width="15.6640625" style="6" customWidth="1"/>
    <col min="12" max="12" width="11.6640625" style="6" customWidth="1"/>
    <col min="13" max="13" width="12.33203125" style="6" customWidth="1"/>
    <col min="14" max="14" width="12.5546875" style="6" customWidth="1"/>
    <col min="15" max="15" width="13.44140625" style="7" customWidth="1"/>
    <col min="16" max="16" width="11.44140625" style="6" customWidth="1"/>
    <col min="17" max="17" width="23" style="6" customWidth="1"/>
    <col min="18" max="18" width="30.44140625" style="7" customWidth="1"/>
    <col min="19" max="19" width="5" style="6" customWidth="1"/>
    <col min="20" max="20" width="4.33203125" style="6" customWidth="1"/>
    <col min="21" max="21" width="12.5546875" style="6" customWidth="1"/>
    <col min="22" max="22" width="11.44140625" style="7" customWidth="1"/>
    <col min="23" max="23" width="6.33203125" style="6" customWidth="1"/>
    <col min="24" max="16384" width="9.33203125" style="69"/>
  </cols>
  <sheetData>
    <row r="1" spans="1:23" s="6" customFormat="1" x14ac:dyDescent="0.3">
      <c r="A1" s="3" t="s">
        <v>976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3"/>
      <c r="R1" s="7"/>
      <c r="V1" s="7"/>
    </row>
    <row r="2" spans="1:23" s="6" customFormat="1" x14ac:dyDescent="0.3">
      <c r="A2" s="4"/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3"/>
      <c r="R2" s="7"/>
      <c r="V2" s="7"/>
    </row>
    <row r="3" spans="1:23" s="6" customFormat="1" x14ac:dyDescent="0.3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3"/>
      <c r="P3" s="8"/>
      <c r="Q3" s="9"/>
      <c r="R3" s="7"/>
      <c r="V3" s="7"/>
    </row>
    <row r="4" spans="1:23" s="6" customFormat="1" x14ac:dyDescent="0.3">
      <c r="A4" s="4"/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3"/>
      <c r="P4" s="8"/>
      <c r="Q4" s="8"/>
      <c r="R4" s="7"/>
      <c r="V4" s="7"/>
    </row>
    <row r="5" spans="1:23" s="6" customFormat="1" x14ac:dyDescent="0.3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3"/>
      <c r="P5" s="8"/>
      <c r="Q5" s="8"/>
      <c r="R5" s="7"/>
      <c r="V5" s="7"/>
    </row>
    <row r="6" spans="1:23" s="6" customFormat="1" x14ac:dyDescent="0.3">
      <c r="A6" s="4"/>
      <c r="B6" s="4"/>
      <c r="C6" s="4"/>
      <c r="D6" s="4"/>
      <c r="E6" s="4"/>
      <c r="F6" s="5"/>
      <c r="G6" s="4"/>
      <c r="H6" s="4"/>
      <c r="I6" s="4"/>
      <c r="J6" s="4"/>
      <c r="K6" s="4"/>
      <c r="L6" s="4"/>
      <c r="M6" s="4"/>
      <c r="N6" s="4"/>
      <c r="O6" s="3"/>
      <c r="P6" s="8"/>
      <c r="Q6" s="8"/>
      <c r="R6" s="7"/>
      <c r="V6" s="7"/>
    </row>
    <row r="7" spans="1:23" s="6" customFormat="1" x14ac:dyDescent="0.3">
      <c r="A7" s="4"/>
      <c r="B7" s="4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3"/>
      <c r="R7" s="7"/>
      <c r="V7" s="7"/>
    </row>
    <row r="8" spans="1:23" s="6" customFormat="1" x14ac:dyDescent="0.3">
      <c r="A8" s="10"/>
      <c r="B8" s="10"/>
      <c r="C8" s="10"/>
      <c r="D8" s="10"/>
      <c r="E8" s="10"/>
      <c r="F8" s="11"/>
      <c r="G8" s="10"/>
      <c r="H8" s="10"/>
      <c r="I8" s="10"/>
      <c r="J8" s="10"/>
      <c r="K8" s="10"/>
      <c r="L8" s="10"/>
      <c r="M8" s="10"/>
      <c r="N8" s="10"/>
      <c r="O8" s="12"/>
      <c r="R8" s="7"/>
      <c r="V8" s="7"/>
    </row>
    <row r="9" spans="1:23" s="6" customFormat="1" ht="79.2" x14ac:dyDescent="0.3">
      <c r="A9" s="13" t="s">
        <v>0</v>
      </c>
      <c r="B9" s="13" t="s">
        <v>1</v>
      </c>
      <c r="C9" s="13" t="s">
        <v>2</v>
      </c>
      <c r="D9" s="13" t="s">
        <v>205</v>
      </c>
      <c r="E9" s="13" t="s">
        <v>3</v>
      </c>
      <c r="F9" s="13" t="s">
        <v>296</v>
      </c>
      <c r="G9" s="13" t="s">
        <v>4</v>
      </c>
      <c r="H9" s="13" t="s">
        <v>5</v>
      </c>
      <c r="I9" s="13" t="s">
        <v>686</v>
      </c>
      <c r="J9" s="13" t="s">
        <v>632</v>
      </c>
      <c r="K9" s="13" t="s">
        <v>6</v>
      </c>
      <c r="L9" s="13" t="s">
        <v>7</v>
      </c>
      <c r="M9" s="13" t="s">
        <v>243</v>
      </c>
      <c r="N9" s="13" t="s">
        <v>8</v>
      </c>
      <c r="O9" s="13" t="s">
        <v>9</v>
      </c>
      <c r="P9" s="14" t="s">
        <v>10</v>
      </c>
      <c r="Q9" s="13" t="s">
        <v>11</v>
      </c>
      <c r="R9" s="13" t="s">
        <v>12</v>
      </c>
      <c r="S9" s="13" t="s">
        <v>13</v>
      </c>
      <c r="T9" s="13" t="s">
        <v>14</v>
      </c>
      <c r="U9" s="13" t="s">
        <v>15</v>
      </c>
      <c r="V9" s="13" t="s">
        <v>16</v>
      </c>
      <c r="W9" s="13" t="s">
        <v>17</v>
      </c>
    </row>
    <row r="10" spans="1:23" s="6" customFormat="1" ht="60.75" customHeight="1" x14ac:dyDescent="0.3">
      <c r="A10" s="15" t="s">
        <v>18</v>
      </c>
      <c r="B10" s="15" t="s">
        <v>19</v>
      </c>
      <c r="C10" s="15" t="s">
        <v>18</v>
      </c>
      <c r="D10" s="16" t="s">
        <v>1</v>
      </c>
      <c r="E10" s="15" t="s">
        <v>80</v>
      </c>
      <c r="F10" s="17">
        <v>134</v>
      </c>
      <c r="G10" s="18" t="s">
        <v>21</v>
      </c>
      <c r="H10" s="17" t="s">
        <v>126</v>
      </c>
      <c r="I10" s="17" t="s">
        <v>502</v>
      </c>
      <c r="J10" s="17">
        <v>66000000</v>
      </c>
      <c r="K10" s="15" t="s">
        <v>22</v>
      </c>
      <c r="L10" s="15" t="s">
        <v>127</v>
      </c>
      <c r="M10" s="15" t="s">
        <v>113</v>
      </c>
      <c r="N10" s="15" t="s">
        <v>23</v>
      </c>
      <c r="O10" s="19" t="s">
        <v>50</v>
      </c>
      <c r="P10" s="20"/>
      <c r="Q10" s="15" t="s">
        <v>128</v>
      </c>
      <c r="R10" s="15" t="s">
        <v>129</v>
      </c>
      <c r="S10" s="15" t="s">
        <v>24</v>
      </c>
      <c r="T10" s="15"/>
      <c r="U10" s="15"/>
      <c r="V10" s="16" t="s">
        <v>25</v>
      </c>
      <c r="W10" s="15" t="s">
        <v>26</v>
      </c>
    </row>
    <row r="11" spans="1:23" s="6" customFormat="1" ht="60.75" customHeight="1" x14ac:dyDescent="0.3">
      <c r="A11" s="15" t="s">
        <v>18</v>
      </c>
      <c r="B11" s="15" t="s">
        <v>19</v>
      </c>
      <c r="C11" s="15" t="s">
        <v>18</v>
      </c>
      <c r="D11" s="16" t="s">
        <v>1</v>
      </c>
      <c r="E11" s="15" t="s">
        <v>80</v>
      </c>
      <c r="F11" s="17" t="s">
        <v>154</v>
      </c>
      <c r="G11" s="18" t="s">
        <v>21</v>
      </c>
      <c r="H11" s="17" t="s">
        <v>155</v>
      </c>
      <c r="I11" s="17" t="s">
        <v>65</v>
      </c>
      <c r="J11" s="17">
        <v>50000000</v>
      </c>
      <c r="K11" s="15" t="s">
        <v>22</v>
      </c>
      <c r="L11" s="21">
        <v>37699</v>
      </c>
      <c r="M11" s="21">
        <v>44638</v>
      </c>
      <c r="N11" s="15" t="s">
        <v>23</v>
      </c>
      <c r="O11" s="22"/>
      <c r="P11" s="20">
        <v>25000</v>
      </c>
      <c r="Q11" s="15" t="s">
        <v>156</v>
      </c>
      <c r="R11" s="15"/>
      <c r="S11" s="15"/>
      <c r="T11" s="15"/>
      <c r="U11" s="15"/>
      <c r="V11" s="16" t="s">
        <v>34</v>
      </c>
      <c r="W11" s="15"/>
    </row>
    <row r="12" spans="1:23" s="6" customFormat="1" ht="72.75" customHeight="1" x14ac:dyDescent="0.3">
      <c r="A12" s="16" t="s">
        <v>18</v>
      </c>
      <c r="B12" s="16" t="s">
        <v>19</v>
      </c>
      <c r="C12" s="16" t="s">
        <v>18</v>
      </c>
      <c r="D12" s="16" t="s">
        <v>1</v>
      </c>
      <c r="E12" s="15" t="s">
        <v>80</v>
      </c>
      <c r="F12" s="18" t="s">
        <v>41</v>
      </c>
      <c r="G12" s="18" t="s">
        <v>21</v>
      </c>
      <c r="H12" s="18" t="s">
        <v>157</v>
      </c>
      <c r="I12" s="18" t="s">
        <v>502</v>
      </c>
      <c r="J12" s="17">
        <v>92000000</v>
      </c>
      <c r="K12" s="15" t="s">
        <v>22</v>
      </c>
      <c r="L12" s="23">
        <v>38789</v>
      </c>
      <c r="M12" s="23">
        <v>43556</v>
      </c>
      <c r="N12" s="23">
        <v>45382</v>
      </c>
      <c r="O12" s="19"/>
      <c r="P12" s="24">
        <v>300000</v>
      </c>
      <c r="Q12" s="16" t="s">
        <v>158</v>
      </c>
      <c r="R12" s="16" t="s">
        <v>159</v>
      </c>
      <c r="S12" s="16" t="s">
        <v>24</v>
      </c>
      <c r="T12" s="16"/>
      <c r="U12" s="16"/>
      <c r="V12" s="16" t="s">
        <v>387</v>
      </c>
      <c r="W12" s="15" t="s">
        <v>26</v>
      </c>
    </row>
    <row r="13" spans="1:23" s="6" customFormat="1" ht="66" x14ac:dyDescent="0.3">
      <c r="A13" s="16" t="s">
        <v>19</v>
      </c>
      <c r="B13" s="16" t="s">
        <v>19</v>
      </c>
      <c r="C13" s="16" t="s">
        <v>19</v>
      </c>
      <c r="D13" s="16" t="s">
        <v>2</v>
      </c>
      <c r="E13" s="15" t="s">
        <v>80</v>
      </c>
      <c r="F13" s="18">
        <v>151</v>
      </c>
      <c r="G13" s="18" t="s">
        <v>21</v>
      </c>
      <c r="H13" s="18" t="s">
        <v>160</v>
      </c>
      <c r="I13" s="18" t="s">
        <v>502</v>
      </c>
      <c r="J13" s="17">
        <v>79000000</v>
      </c>
      <c r="K13" s="15" t="s">
        <v>22</v>
      </c>
      <c r="L13" s="23">
        <v>40088</v>
      </c>
      <c r="M13" s="23">
        <v>41913</v>
      </c>
      <c r="N13" s="23">
        <v>44286</v>
      </c>
      <c r="O13" s="19">
        <v>44286</v>
      </c>
      <c r="P13" s="24">
        <v>1351200</v>
      </c>
      <c r="Q13" s="16" t="s">
        <v>161</v>
      </c>
      <c r="R13" s="16" t="s">
        <v>162</v>
      </c>
      <c r="S13" s="16" t="s">
        <v>24</v>
      </c>
      <c r="T13" s="16"/>
      <c r="U13" s="16"/>
      <c r="V13" s="16" t="s">
        <v>34</v>
      </c>
      <c r="W13" s="15" t="s">
        <v>26</v>
      </c>
    </row>
    <row r="14" spans="1:23" s="6" customFormat="1" ht="66" x14ac:dyDescent="0.3">
      <c r="A14" s="16" t="s">
        <v>19</v>
      </c>
      <c r="B14" s="16" t="s">
        <v>19</v>
      </c>
      <c r="C14" s="16" t="s">
        <v>19</v>
      </c>
      <c r="D14" s="16" t="s">
        <v>2</v>
      </c>
      <c r="E14" s="15" t="s">
        <v>80</v>
      </c>
      <c r="F14" s="18">
        <v>138</v>
      </c>
      <c r="G14" s="18" t="s">
        <v>21</v>
      </c>
      <c r="H14" s="18" t="s">
        <v>163</v>
      </c>
      <c r="I14" s="18" t="s">
        <v>502</v>
      </c>
      <c r="J14" s="17">
        <v>48000000</v>
      </c>
      <c r="K14" s="15" t="s">
        <v>22</v>
      </c>
      <c r="L14" s="23">
        <v>40214</v>
      </c>
      <c r="M14" s="23">
        <v>41157</v>
      </c>
      <c r="N14" s="16" t="s">
        <v>685</v>
      </c>
      <c r="O14" s="19" t="s">
        <v>50</v>
      </c>
      <c r="P14" s="24">
        <v>10800</v>
      </c>
      <c r="Q14" s="16" t="s">
        <v>29</v>
      </c>
      <c r="R14" s="16" t="s">
        <v>164</v>
      </c>
      <c r="S14" s="16" t="s">
        <v>24</v>
      </c>
      <c r="T14" s="16"/>
      <c r="U14" s="16"/>
      <c r="V14" s="16" t="s">
        <v>28</v>
      </c>
      <c r="W14" s="15" t="s">
        <v>26</v>
      </c>
    </row>
    <row r="15" spans="1:23" s="6" customFormat="1" ht="63" customHeight="1" x14ac:dyDescent="0.3">
      <c r="A15" s="16" t="s">
        <v>19</v>
      </c>
      <c r="B15" s="16" t="s">
        <v>19</v>
      </c>
      <c r="C15" s="16" t="s">
        <v>19</v>
      </c>
      <c r="D15" s="16" t="s">
        <v>2</v>
      </c>
      <c r="E15" s="15" t="s">
        <v>80</v>
      </c>
      <c r="F15" s="18">
        <v>145</v>
      </c>
      <c r="G15" s="18" t="s">
        <v>21</v>
      </c>
      <c r="H15" s="18" t="s">
        <v>165</v>
      </c>
      <c r="I15" s="18" t="s">
        <v>502</v>
      </c>
      <c r="J15" s="17">
        <v>48000000</v>
      </c>
      <c r="K15" s="15" t="s">
        <v>22</v>
      </c>
      <c r="L15" s="23">
        <v>40330</v>
      </c>
      <c r="M15" s="23">
        <v>41456</v>
      </c>
      <c r="N15" s="16" t="s">
        <v>501</v>
      </c>
      <c r="O15" s="19" t="s">
        <v>50</v>
      </c>
      <c r="P15" s="24">
        <v>7500</v>
      </c>
      <c r="Q15" s="16" t="s">
        <v>166</v>
      </c>
      <c r="R15" s="16" t="s">
        <v>167</v>
      </c>
      <c r="S15" s="16" t="s">
        <v>33</v>
      </c>
      <c r="T15" s="16"/>
      <c r="U15" s="16"/>
      <c r="V15" s="16" t="s">
        <v>690</v>
      </c>
      <c r="W15" s="15" t="s">
        <v>26</v>
      </c>
    </row>
    <row r="16" spans="1:23" s="6" customFormat="1" ht="60.75" customHeight="1" x14ac:dyDescent="0.3">
      <c r="A16" s="16" t="s">
        <v>18</v>
      </c>
      <c r="B16" s="16" t="s">
        <v>19</v>
      </c>
      <c r="C16" s="16" t="s">
        <v>19</v>
      </c>
      <c r="D16" s="16" t="s">
        <v>1</v>
      </c>
      <c r="E16" s="15" t="s">
        <v>80</v>
      </c>
      <c r="F16" s="18" t="s">
        <v>168</v>
      </c>
      <c r="G16" s="18" t="s">
        <v>21</v>
      </c>
      <c r="H16" s="17" t="s">
        <v>169</v>
      </c>
      <c r="I16" s="17" t="s">
        <v>502</v>
      </c>
      <c r="J16" s="17">
        <v>32000000</v>
      </c>
      <c r="K16" s="15" t="s">
        <v>22</v>
      </c>
      <c r="L16" s="21">
        <v>40347</v>
      </c>
      <c r="M16" s="23">
        <v>41407</v>
      </c>
      <c r="N16" s="23" t="s">
        <v>501</v>
      </c>
      <c r="O16" s="19" t="s">
        <v>50</v>
      </c>
      <c r="P16" s="24">
        <v>15000</v>
      </c>
      <c r="Q16" s="16" t="s">
        <v>52</v>
      </c>
      <c r="R16" s="16" t="s">
        <v>53</v>
      </c>
      <c r="S16" s="16" t="s">
        <v>27</v>
      </c>
      <c r="T16" s="16"/>
      <c r="U16" s="16"/>
      <c r="V16" s="16" t="s">
        <v>28</v>
      </c>
      <c r="W16" s="15" t="s">
        <v>26</v>
      </c>
    </row>
    <row r="17" spans="1:23" s="6" customFormat="1" ht="66" customHeight="1" x14ac:dyDescent="0.3">
      <c r="A17" s="16" t="s">
        <v>19</v>
      </c>
      <c r="B17" s="16" t="s">
        <v>18</v>
      </c>
      <c r="C17" s="16" t="s">
        <v>19</v>
      </c>
      <c r="D17" s="16" t="s">
        <v>0</v>
      </c>
      <c r="E17" s="15" t="s">
        <v>80</v>
      </c>
      <c r="F17" s="18" t="s">
        <v>168</v>
      </c>
      <c r="G17" s="18" t="s">
        <v>21</v>
      </c>
      <c r="H17" s="17" t="s">
        <v>170</v>
      </c>
      <c r="I17" s="17" t="s">
        <v>502</v>
      </c>
      <c r="J17" s="17">
        <v>32000000</v>
      </c>
      <c r="K17" s="15" t="s">
        <v>22</v>
      </c>
      <c r="L17" s="21">
        <v>40358</v>
      </c>
      <c r="M17" s="23">
        <v>41455</v>
      </c>
      <c r="N17" s="23" t="s">
        <v>501</v>
      </c>
      <c r="O17" s="19" t="s">
        <v>50</v>
      </c>
      <c r="P17" s="24">
        <v>19000</v>
      </c>
      <c r="Q17" s="16" t="s">
        <v>52</v>
      </c>
      <c r="R17" s="16" t="s">
        <v>53</v>
      </c>
      <c r="S17" s="16" t="s">
        <v>27</v>
      </c>
      <c r="T17" s="16"/>
      <c r="U17" s="16"/>
      <c r="V17" s="16" t="s">
        <v>28</v>
      </c>
      <c r="W17" s="15" t="s">
        <v>26</v>
      </c>
    </row>
    <row r="18" spans="1:23" s="6" customFormat="1" ht="60.75" customHeight="1" x14ac:dyDescent="0.3">
      <c r="A18" s="16" t="s">
        <v>19</v>
      </c>
      <c r="B18" s="16" t="s">
        <v>19</v>
      </c>
      <c r="C18" s="16" t="s">
        <v>19</v>
      </c>
      <c r="D18" s="16" t="s">
        <v>2</v>
      </c>
      <c r="E18" s="15" t="s">
        <v>80</v>
      </c>
      <c r="F18" s="18" t="s">
        <v>55</v>
      </c>
      <c r="G18" s="18" t="s">
        <v>449</v>
      </c>
      <c r="H18" s="18" t="s">
        <v>447</v>
      </c>
      <c r="I18" s="18" t="s">
        <v>502</v>
      </c>
      <c r="J18" s="17">
        <v>72000000</v>
      </c>
      <c r="K18" s="15" t="s">
        <v>22</v>
      </c>
      <c r="L18" s="23">
        <v>41426</v>
      </c>
      <c r="M18" s="23">
        <v>41790</v>
      </c>
      <c r="N18" s="23" t="s">
        <v>450</v>
      </c>
      <c r="O18" s="19">
        <v>43891</v>
      </c>
      <c r="P18" s="24">
        <v>3951.67</v>
      </c>
      <c r="Q18" s="16" t="s">
        <v>448</v>
      </c>
      <c r="R18" s="16" t="s">
        <v>171</v>
      </c>
      <c r="S18" s="16" t="s">
        <v>24</v>
      </c>
      <c r="T18" s="16"/>
      <c r="U18" s="16"/>
      <c r="V18" s="16" t="s">
        <v>28</v>
      </c>
      <c r="W18" s="15" t="s">
        <v>19</v>
      </c>
    </row>
    <row r="19" spans="1:23" s="6" customFormat="1" ht="66" x14ac:dyDescent="0.3">
      <c r="A19" s="16" t="s">
        <v>19</v>
      </c>
      <c r="B19" s="16" t="s">
        <v>18</v>
      </c>
      <c r="C19" s="16" t="s">
        <v>18</v>
      </c>
      <c r="D19" s="16" t="s">
        <v>2</v>
      </c>
      <c r="E19" s="15" t="s">
        <v>80</v>
      </c>
      <c r="F19" s="18" t="s">
        <v>172</v>
      </c>
      <c r="G19" s="18" t="s">
        <v>21</v>
      </c>
      <c r="H19" s="18" t="s">
        <v>173</v>
      </c>
      <c r="I19" s="18" t="s">
        <v>502</v>
      </c>
      <c r="J19" s="17">
        <v>64000000</v>
      </c>
      <c r="K19" s="15" t="s">
        <v>22</v>
      </c>
      <c r="L19" s="23">
        <v>40634</v>
      </c>
      <c r="M19" s="23">
        <v>41363</v>
      </c>
      <c r="N19" s="23" t="s">
        <v>113</v>
      </c>
      <c r="O19" s="19">
        <v>42248</v>
      </c>
      <c r="P19" s="24">
        <v>100000</v>
      </c>
      <c r="Q19" s="16" t="s">
        <v>174</v>
      </c>
      <c r="R19" s="16" t="s">
        <v>175</v>
      </c>
      <c r="S19" s="16" t="s">
        <v>27</v>
      </c>
      <c r="T19" s="16"/>
      <c r="U19" s="16"/>
      <c r="V19" s="16" t="s">
        <v>42</v>
      </c>
      <c r="W19" s="15" t="s">
        <v>26</v>
      </c>
    </row>
    <row r="20" spans="1:23" s="6" customFormat="1" ht="83.25" customHeight="1" x14ac:dyDescent="0.3">
      <c r="A20" s="15" t="s">
        <v>19</v>
      </c>
      <c r="B20" s="15" t="s">
        <v>19</v>
      </c>
      <c r="C20" s="15" t="s">
        <v>19</v>
      </c>
      <c r="D20" s="15" t="s">
        <v>2</v>
      </c>
      <c r="E20" s="15" t="s">
        <v>80</v>
      </c>
      <c r="F20" s="17" t="s">
        <v>176</v>
      </c>
      <c r="G20" s="17" t="s">
        <v>21</v>
      </c>
      <c r="H20" s="17" t="s">
        <v>484</v>
      </c>
      <c r="I20" s="17" t="s">
        <v>502</v>
      </c>
      <c r="J20" s="17">
        <v>48000000</v>
      </c>
      <c r="K20" s="15" t="s">
        <v>22</v>
      </c>
      <c r="L20" s="21">
        <v>41091</v>
      </c>
      <c r="M20" s="21">
        <v>42184</v>
      </c>
      <c r="N20" s="15" t="s">
        <v>684</v>
      </c>
      <c r="O20" s="22">
        <v>42005</v>
      </c>
      <c r="P20" s="20">
        <v>61609</v>
      </c>
      <c r="Q20" s="15" t="s">
        <v>29</v>
      </c>
      <c r="R20" s="15" t="s">
        <v>164</v>
      </c>
      <c r="S20" s="15" t="s">
        <v>27</v>
      </c>
      <c r="T20" s="15"/>
      <c r="U20" s="15"/>
      <c r="V20" s="16" t="s">
        <v>28</v>
      </c>
      <c r="W20" s="15" t="s">
        <v>26</v>
      </c>
    </row>
    <row r="21" spans="1:23" s="6" customFormat="1" ht="74.7" customHeight="1" x14ac:dyDescent="0.3">
      <c r="A21" s="16" t="s">
        <v>19</v>
      </c>
      <c r="B21" s="16" t="s">
        <v>19</v>
      </c>
      <c r="C21" s="16" t="s">
        <v>19</v>
      </c>
      <c r="D21" s="16" t="s">
        <v>1</v>
      </c>
      <c r="E21" s="15" t="s">
        <v>80</v>
      </c>
      <c r="F21" s="18" t="s">
        <v>108</v>
      </c>
      <c r="G21" s="18" t="s">
        <v>21</v>
      </c>
      <c r="H21" s="18" t="s">
        <v>433</v>
      </c>
      <c r="I21" s="18" t="s">
        <v>502</v>
      </c>
      <c r="J21" s="17">
        <v>85000000</v>
      </c>
      <c r="K21" s="15" t="s">
        <v>22</v>
      </c>
      <c r="L21" s="23">
        <v>42826</v>
      </c>
      <c r="M21" s="23">
        <v>43190</v>
      </c>
      <c r="N21" s="23">
        <v>44227</v>
      </c>
      <c r="O21" s="19">
        <v>44075</v>
      </c>
      <c r="P21" s="24">
        <v>30000</v>
      </c>
      <c r="Q21" s="16" t="s">
        <v>178</v>
      </c>
      <c r="R21" s="16" t="s">
        <v>477</v>
      </c>
      <c r="S21" s="16" t="s">
        <v>19</v>
      </c>
      <c r="T21" s="16"/>
      <c r="U21" s="16"/>
      <c r="V21" s="16" t="s">
        <v>81</v>
      </c>
      <c r="W21" s="15" t="s">
        <v>26</v>
      </c>
    </row>
    <row r="22" spans="1:23" s="6" customFormat="1" ht="126.75" customHeight="1" x14ac:dyDescent="0.3">
      <c r="A22" s="25" t="s">
        <v>19</v>
      </c>
      <c r="B22" s="25" t="s">
        <v>19</v>
      </c>
      <c r="C22" s="25" t="s">
        <v>19</v>
      </c>
      <c r="D22" s="25" t="s">
        <v>0</v>
      </c>
      <c r="E22" s="15" t="s">
        <v>80</v>
      </c>
      <c r="F22" s="26" t="s">
        <v>180</v>
      </c>
      <c r="G22" s="26" t="s">
        <v>21</v>
      </c>
      <c r="H22" s="26" t="s">
        <v>181</v>
      </c>
      <c r="I22" s="26" t="s">
        <v>502</v>
      </c>
      <c r="J22" s="17">
        <v>66000000</v>
      </c>
      <c r="K22" s="15" t="s">
        <v>22</v>
      </c>
      <c r="L22" s="27">
        <v>41974</v>
      </c>
      <c r="M22" s="27">
        <v>43434</v>
      </c>
      <c r="N22" s="25" t="s">
        <v>127</v>
      </c>
      <c r="O22" s="27">
        <v>43069</v>
      </c>
      <c r="P22" s="28">
        <v>58000</v>
      </c>
      <c r="Q22" s="25" t="s">
        <v>182</v>
      </c>
      <c r="R22" s="25" t="s">
        <v>183</v>
      </c>
      <c r="S22" s="29"/>
      <c r="T22" s="29"/>
      <c r="U22" s="29" t="s">
        <v>23</v>
      </c>
      <c r="V22" s="16" t="s">
        <v>47</v>
      </c>
      <c r="W22" s="15" t="s">
        <v>26</v>
      </c>
    </row>
    <row r="23" spans="1:23" s="6" customFormat="1" ht="69" customHeight="1" x14ac:dyDescent="0.3">
      <c r="A23" s="15" t="s">
        <v>19</v>
      </c>
      <c r="B23" s="15" t="s">
        <v>18</v>
      </c>
      <c r="C23" s="15" t="s">
        <v>18</v>
      </c>
      <c r="D23" s="15" t="s">
        <v>0</v>
      </c>
      <c r="E23" s="15" t="s">
        <v>80</v>
      </c>
      <c r="F23" s="17" t="s">
        <v>184</v>
      </c>
      <c r="G23" s="17" t="s">
        <v>21</v>
      </c>
      <c r="H23" s="17" t="s">
        <v>185</v>
      </c>
      <c r="I23" s="17" t="s">
        <v>502</v>
      </c>
      <c r="J23" s="17">
        <v>98000000</v>
      </c>
      <c r="K23" s="15" t="s">
        <v>22</v>
      </c>
      <c r="L23" s="30">
        <v>42054</v>
      </c>
      <c r="M23" s="30">
        <v>43879</v>
      </c>
      <c r="N23" s="30">
        <v>44245</v>
      </c>
      <c r="O23" s="30">
        <v>43514</v>
      </c>
      <c r="P23" s="31">
        <v>51000</v>
      </c>
      <c r="Q23" s="32" t="s">
        <v>186</v>
      </c>
      <c r="R23" s="15" t="s">
        <v>187</v>
      </c>
      <c r="S23" s="32" t="s">
        <v>18</v>
      </c>
      <c r="T23" s="32" t="s">
        <v>59</v>
      </c>
      <c r="U23" s="32" t="s">
        <v>23</v>
      </c>
      <c r="V23" s="16" t="s">
        <v>31</v>
      </c>
      <c r="W23" s="15" t="s">
        <v>26</v>
      </c>
    </row>
    <row r="24" spans="1:23" s="6" customFormat="1" ht="66" x14ac:dyDescent="0.3">
      <c r="A24" s="15" t="s">
        <v>19</v>
      </c>
      <c r="B24" s="15" t="s">
        <v>19</v>
      </c>
      <c r="C24" s="15" t="s">
        <v>19</v>
      </c>
      <c r="D24" s="15" t="s">
        <v>2</v>
      </c>
      <c r="E24" s="15" t="s">
        <v>80</v>
      </c>
      <c r="F24" s="17" t="s">
        <v>189</v>
      </c>
      <c r="G24" s="17" t="s">
        <v>21</v>
      </c>
      <c r="H24" s="17" t="s">
        <v>190</v>
      </c>
      <c r="I24" s="17" t="s">
        <v>502</v>
      </c>
      <c r="J24" s="17">
        <v>64000000</v>
      </c>
      <c r="K24" s="15" t="s">
        <v>22</v>
      </c>
      <c r="L24" s="30">
        <v>42107</v>
      </c>
      <c r="M24" s="30">
        <v>43202</v>
      </c>
      <c r="N24" s="32" t="s">
        <v>191</v>
      </c>
      <c r="O24" s="30">
        <v>42837</v>
      </c>
      <c r="P24" s="31" t="s">
        <v>192</v>
      </c>
      <c r="Q24" s="15" t="s">
        <v>43</v>
      </c>
      <c r="R24" s="15" t="s">
        <v>188</v>
      </c>
      <c r="S24" s="32"/>
      <c r="T24" s="32"/>
      <c r="U24" s="32"/>
      <c r="V24" s="16" t="s">
        <v>42</v>
      </c>
      <c r="W24" s="15" t="s">
        <v>26</v>
      </c>
    </row>
    <row r="25" spans="1:23" s="6" customFormat="1" ht="73.95" customHeight="1" x14ac:dyDescent="0.3">
      <c r="A25" s="15" t="s">
        <v>18</v>
      </c>
      <c r="B25" s="15" t="s">
        <v>19</v>
      </c>
      <c r="C25" s="15" t="s">
        <v>18</v>
      </c>
      <c r="D25" s="15" t="s">
        <v>1</v>
      </c>
      <c r="E25" s="15" t="s">
        <v>80</v>
      </c>
      <c r="F25" s="17" t="s">
        <v>530</v>
      </c>
      <c r="G25" s="17" t="s">
        <v>409</v>
      </c>
      <c r="H25" s="17" t="s">
        <v>531</v>
      </c>
      <c r="I25" s="17" t="s">
        <v>507</v>
      </c>
      <c r="J25" s="17"/>
      <c r="K25" s="15" t="s">
        <v>22</v>
      </c>
      <c r="L25" s="30" t="s">
        <v>60</v>
      </c>
      <c r="M25" s="30" t="s">
        <v>60</v>
      </c>
      <c r="N25" s="30"/>
      <c r="O25" s="30"/>
      <c r="P25" s="31"/>
      <c r="Q25" s="15" t="s">
        <v>532</v>
      </c>
      <c r="R25" s="15"/>
      <c r="S25" s="32"/>
      <c r="T25" s="32" t="s">
        <v>24</v>
      </c>
      <c r="U25" s="32"/>
      <c r="V25" s="16" t="s">
        <v>46</v>
      </c>
      <c r="W25" s="15" t="s">
        <v>19</v>
      </c>
    </row>
    <row r="26" spans="1:23" s="6" customFormat="1" ht="133.94999999999999" customHeight="1" x14ac:dyDescent="0.3">
      <c r="A26" s="33" t="s">
        <v>19</v>
      </c>
      <c r="B26" s="33" t="s">
        <v>19</v>
      </c>
      <c r="C26" s="33" t="s">
        <v>19</v>
      </c>
      <c r="D26" s="15" t="s">
        <v>2</v>
      </c>
      <c r="E26" s="15" t="s">
        <v>80</v>
      </c>
      <c r="F26" s="17" t="s">
        <v>195</v>
      </c>
      <c r="G26" s="18" t="s">
        <v>71</v>
      </c>
      <c r="H26" s="17" t="s">
        <v>430</v>
      </c>
      <c r="I26" s="17" t="s">
        <v>504</v>
      </c>
      <c r="J26" s="17">
        <v>64000000</v>
      </c>
      <c r="K26" s="15" t="s">
        <v>22</v>
      </c>
      <c r="L26" s="30">
        <v>42461</v>
      </c>
      <c r="M26" s="30">
        <v>43555</v>
      </c>
      <c r="N26" s="15" t="s">
        <v>737</v>
      </c>
      <c r="O26" s="30">
        <v>43404</v>
      </c>
      <c r="P26" s="31">
        <v>24152</v>
      </c>
      <c r="Q26" s="33" t="s">
        <v>196</v>
      </c>
      <c r="R26" s="16" t="s">
        <v>197</v>
      </c>
      <c r="S26" s="32" t="s">
        <v>54</v>
      </c>
      <c r="T26" s="32" t="s">
        <v>59</v>
      </c>
      <c r="U26" s="32">
        <v>2455845</v>
      </c>
      <c r="V26" s="16" t="s">
        <v>42</v>
      </c>
      <c r="W26" s="32" t="s">
        <v>19</v>
      </c>
    </row>
    <row r="27" spans="1:23" s="6" customFormat="1" ht="66" customHeight="1" x14ac:dyDescent="0.3">
      <c r="A27" s="15" t="s">
        <v>19</v>
      </c>
      <c r="B27" s="15" t="s">
        <v>19</v>
      </c>
      <c r="C27" s="15" t="s">
        <v>19</v>
      </c>
      <c r="D27" s="15" t="s">
        <v>2</v>
      </c>
      <c r="E27" s="15" t="s">
        <v>20</v>
      </c>
      <c r="F27" s="17" t="s">
        <v>198</v>
      </c>
      <c r="G27" s="17" t="s">
        <v>71</v>
      </c>
      <c r="H27" s="17" t="s">
        <v>435</v>
      </c>
      <c r="I27" s="17" t="s">
        <v>504</v>
      </c>
      <c r="J27" s="34" t="s">
        <v>554</v>
      </c>
      <c r="K27" s="15" t="s">
        <v>22</v>
      </c>
      <c r="L27" s="30">
        <v>42644</v>
      </c>
      <c r="M27" s="30">
        <v>43738</v>
      </c>
      <c r="N27" s="30">
        <v>44104</v>
      </c>
      <c r="O27" s="30">
        <v>43374</v>
      </c>
      <c r="P27" s="31">
        <v>779142</v>
      </c>
      <c r="Q27" s="15" t="s">
        <v>199</v>
      </c>
      <c r="R27" s="35" t="s">
        <v>200</v>
      </c>
      <c r="S27" s="32" t="s">
        <v>18</v>
      </c>
      <c r="T27" s="32" t="s">
        <v>24</v>
      </c>
      <c r="U27" s="32"/>
      <c r="V27" s="16" t="s">
        <v>34</v>
      </c>
      <c r="W27" s="32" t="s">
        <v>19</v>
      </c>
    </row>
    <row r="28" spans="1:23" s="6" customFormat="1" ht="68.25" customHeight="1" x14ac:dyDescent="0.3">
      <c r="A28" s="15" t="s">
        <v>18</v>
      </c>
      <c r="B28" s="15" t="s">
        <v>18</v>
      </c>
      <c r="C28" s="15" t="s">
        <v>19</v>
      </c>
      <c r="D28" s="15" t="s">
        <v>2</v>
      </c>
      <c r="E28" s="15" t="s">
        <v>80</v>
      </c>
      <c r="F28" s="17" t="s">
        <v>202</v>
      </c>
      <c r="G28" s="17" t="s">
        <v>35</v>
      </c>
      <c r="H28" s="17" t="s">
        <v>485</v>
      </c>
      <c r="I28" s="17" t="s">
        <v>502</v>
      </c>
      <c r="J28" s="17">
        <v>72000000</v>
      </c>
      <c r="K28" s="15" t="s">
        <v>22</v>
      </c>
      <c r="L28" s="30">
        <v>42513</v>
      </c>
      <c r="M28" s="30">
        <v>42877</v>
      </c>
      <c r="N28" s="30">
        <v>43242</v>
      </c>
      <c r="O28" s="21">
        <v>44701</v>
      </c>
      <c r="P28" s="31">
        <v>1900</v>
      </c>
      <c r="Q28" s="15" t="s">
        <v>203</v>
      </c>
      <c r="R28" s="36" t="s">
        <v>204</v>
      </c>
      <c r="S28" s="32"/>
      <c r="T28" s="32" t="s">
        <v>24</v>
      </c>
      <c r="U28" s="32"/>
      <c r="V28" s="16" t="s">
        <v>28</v>
      </c>
      <c r="W28" s="32" t="s">
        <v>19</v>
      </c>
    </row>
    <row r="29" spans="1:23" s="6" customFormat="1" ht="66" x14ac:dyDescent="0.3">
      <c r="A29" s="15" t="s">
        <v>19</v>
      </c>
      <c r="B29" s="15" t="s">
        <v>19</v>
      </c>
      <c r="C29" s="15" t="s">
        <v>19</v>
      </c>
      <c r="D29" s="15" t="s">
        <v>2</v>
      </c>
      <c r="E29" s="15" t="s">
        <v>80</v>
      </c>
      <c r="F29" s="17" t="s">
        <v>83</v>
      </c>
      <c r="G29" s="17" t="s">
        <v>21</v>
      </c>
      <c r="H29" s="17" t="s">
        <v>84</v>
      </c>
      <c r="I29" s="17" t="s">
        <v>502</v>
      </c>
      <c r="J29" s="17">
        <v>72000000</v>
      </c>
      <c r="K29" s="15" t="s">
        <v>22</v>
      </c>
      <c r="L29" s="30">
        <v>42583</v>
      </c>
      <c r="M29" s="30">
        <v>43677</v>
      </c>
      <c r="N29" s="32" t="s">
        <v>100</v>
      </c>
      <c r="O29" s="30">
        <v>43861</v>
      </c>
      <c r="P29" s="31">
        <v>120000</v>
      </c>
      <c r="Q29" s="15" t="s">
        <v>85</v>
      </c>
      <c r="R29" s="37" t="s">
        <v>86</v>
      </c>
      <c r="S29" s="32"/>
      <c r="T29" s="32" t="s">
        <v>24</v>
      </c>
      <c r="U29" s="32"/>
      <c r="V29" s="16" t="s">
        <v>28</v>
      </c>
      <c r="W29" s="32" t="s">
        <v>19</v>
      </c>
    </row>
    <row r="30" spans="1:23" s="6" customFormat="1" ht="84" customHeight="1" x14ac:dyDescent="0.3">
      <c r="A30" s="15" t="s">
        <v>19</v>
      </c>
      <c r="B30" s="15" t="s">
        <v>19</v>
      </c>
      <c r="C30" s="15" t="s">
        <v>19</v>
      </c>
      <c r="D30" s="15" t="s">
        <v>2</v>
      </c>
      <c r="E30" s="15" t="s">
        <v>80</v>
      </c>
      <c r="F30" s="17" t="s">
        <v>87</v>
      </c>
      <c r="G30" s="17" t="s">
        <v>66</v>
      </c>
      <c r="H30" s="17" t="s">
        <v>88</v>
      </c>
      <c r="I30" s="17" t="s">
        <v>502</v>
      </c>
      <c r="J30" s="17">
        <v>66000000</v>
      </c>
      <c r="K30" s="15" t="s">
        <v>22</v>
      </c>
      <c r="L30" s="30">
        <v>42583</v>
      </c>
      <c r="M30" s="30">
        <v>43708</v>
      </c>
      <c r="N30" s="32" t="s">
        <v>23</v>
      </c>
      <c r="O30" s="15"/>
      <c r="P30" s="31">
        <v>111489</v>
      </c>
      <c r="Q30" s="15" t="s">
        <v>89</v>
      </c>
      <c r="R30" s="35" t="s">
        <v>90</v>
      </c>
      <c r="S30" s="32" t="s">
        <v>59</v>
      </c>
      <c r="T30" s="32" t="s">
        <v>59</v>
      </c>
      <c r="U30" s="32">
        <v>929027</v>
      </c>
      <c r="V30" s="16" t="s">
        <v>25</v>
      </c>
      <c r="W30" s="32" t="s">
        <v>19</v>
      </c>
    </row>
    <row r="31" spans="1:23" s="6" customFormat="1" ht="66" x14ac:dyDescent="0.3">
      <c r="A31" s="15" t="s">
        <v>19</v>
      </c>
      <c r="B31" s="15" t="s">
        <v>19</v>
      </c>
      <c r="C31" s="15" t="s">
        <v>19</v>
      </c>
      <c r="D31" s="15" t="s">
        <v>2</v>
      </c>
      <c r="E31" s="15" t="s">
        <v>80</v>
      </c>
      <c r="F31" s="17" t="s">
        <v>93</v>
      </c>
      <c r="G31" s="17" t="s">
        <v>71</v>
      </c>
      <c r="H31" s="17" t="s">
        <v>94</v>
      </c>
      <c r="I31" s="17" t="s">
        <v>504</v>
      </c>
      <c r="J31" s="34" t="s">
        <v>554</v>
      </c>
      <c r="K31" s="15" t="s">
        <v>22</v>
      </c>
      <c r="L31" s="30">
        <v>42644</v>
      </c>
      <c r="M31" s="30">
        <v>43327</v>
      </c>
      <c r="N31" s="30">
        <v>43966</v>
      </c>
      <c r="O31" s="15"/>
      <c r="P31" s="31">
        <v>650000</v>
      </c>
      <c r="Q31" s="15" t="s">
        <v>95</v>
      </c>
      <c r="R31" s="35" t="s">
        <v>96</v>
      </c>
      <c r="S31" s="32" t="s">
        <v>24</v>
      </c>
      <c r="T31" s="32" t="s">
        <v>24</v>
      </c>
      <c r="U31" s="32">
        <v>3510500</v>
      </c>
      <c r="V31" s="16" t="s">
        <v>32</v>
      </c>
      <c r="W31" s="32" t="s">
        <v>19</v>
      </c>
    </row>
    <row r="32" spans="1:23" s="6" customFormat="1" ht="69" customHeight="1" x14ac:dyDescent="0.3">
      <c r="A32" s="15" t="s">
        <v>19</v>
      </c>
      <c r="B32" s="15" t="s">
        <v>19</v>
      </c>
      <c r="C32" s="15" t="s">
        <v>19</v>
      </c>
      <c r="D32" s="15" t="s">
        <v>2</v>
      </c>
      <c r="E32" s="15" t="s">
        <v>80</v>
      </c>
      <c r="F32" s="17" t="s">
        <v>232</v>
      </c>
      <c r="G32" s="17" t="s">
        <v>71</v>
      </c>
      <c r="H32" s="17" t="s">
        <v>434</v>
      </c>
      <c r="I32" s="17" t="s">
        <v>504</v>
      </c>
      <c r="J32" s="17">
        <v>24000000</v>
      </c>
      <c r="K32" s="15" t="s">
        <v>22</v>
      </c>
      <c r="L32" s="30">
        <v>43160</v>
      </c>
      <c r="M32" s="30">
        <v>44135</v>
      </c>
      <c r="N32" s="30">
        <v>44500</v>
      </c>
      <c r="O32" s="15"/>
      <c r="P32" s="31">
        <v>12000</v>
      </c>
      <c r="Q32" s="15" t="s">
        <v>681</v>
      </c>
      <c r="R32" s="35" t="s">
        <v>682</v>
      </c>
      <c r="S32" s="32"/>
      <c r="T32" s="32" t="s">
        <v>59</v>
      </c>
      <c r="U32" s="32"/>
      <c r="V32" s="16" t="s">
        <v>62</v>
      </c>
      <c r="W32" s="32" t="s">
        <v>19</v>
      </c>
    </row>
    <row r="33" spans="1:23" s="6" customFormat="1" ht="66" x14ac:dyDescent="0.3">
      <c r="A33" s="15" t="s">
        <v>19</v>
      </c>
      <c r="B33" s="15" t="s">
        <v>19</v>
      </c>
      <c r="C33" s="15" t="s">
        <v>19</v>
      </c>
      <c r="D33" s="15" t="s">
        <v>2</v>
      </c>
      <c r="E33" s="15" t="s">
        <v>80</v>
      </c>
      <c r="F33" s="17" t="s">
        <v>104</v>
      </c>
      <c r="G33" s="17" t="s">
        <v>35</v>
      </c>
      <c r="H33" s="17" t="s">
        <v>105</v>
      </c>
      <c r="I33" s="17" t="s">
        <v>502</v>
      </c>
      <c r="J33" s="17">
        <v>38000000</v>
      </c>
      <c r="K33" s="15" t="s">
        <v>22</v>
      </c>
      <c r="L33" s="30">
        <v>42795</v>
      </c>
      <c r="M33" s="30">
        <v>43159</v>
      </c>
      <c r="N33" s="32">
        <v>0</v>
      </c>
      <c r="O33" s="15">
        <v>0</v>
      </c>
      <c r="P33" s="31">
        <v>8800</v>
      </c>
      <c r="Q33" s="15" t="s">
        <v>106</v>
      </c>
      <c r="R33" s="35" t="s">
        <v>107</v>
      </c>
      <c r="S33" s="32"/>
      <c r="T33" s="32"/>
      <c r="U33" s="32">
        <v>5530460</v>
      </c>
      <c r="V33" s="16" t="s">
        <v>62</v>
      </c>
      <c r="W33" s="32" t="s">
        <v>19</v>
      </c>
    </row>
    <row r="34" spans="1:23" s="6" customFormat="1" ht="73.5" customHeight="1" x14ac:dyDescent="0.3">
      <c r="A34" s="15" t="s">
        <v>19</v>
      </c>
      <c r="B34" s="15" t="s">
        <v>19</v>
      </c>
      <c r="C34" s="15" t="s">
        <v>19</v>
      </c>
      <c r="D34" s="15" t="s">
        <v>2</v>
      </c>
      <c r="E34" s="15" t="s">
        <v>80</v>
      </c>
      <c r="F34" s="17" t="s">
        <v>109</v>
      </c>
      <c r="G34" s="17" t="s">
        <v>21</v>
      </c>
      <c r="H34" s="17" t="s">
        <v>67</v>
      </c>
      <c r="I34" s="17" t="s">
        <v>502</v>
      </c>
      <c r="J34" s="17">
        <v>66000000</v>
      </c>
      <c r="K34" s="15" t="s">
        <v>22</v>
      </c>
      <c r="L34" s="30">
        <v>42826</v>
      </c>
      <c r="M34" s="30">
        <v>43921</v>
      </c>
      <c r="N34" s="32">
        <v>2</v>
      </c>
      <c r="O34" s="30">
        <v>43821</v>
      </c>
      <c r="P34" s="31">
        <f>74000+7000</f>
        <v>81000</v>
      </c>
      <c r="Q34" s="15" t="s">
        <v>700</v>
      </c>
      <c r="R34" s="35" t="s">
        <v>110</v>
      </c>
      <c r="S34" s="32" t="s">
        <v>59</v>
      </c>
      <c r="T34" s="32" t="s">
        <v>24</v>
      </c>
      <c r="U34" s="32"/>
      <c r="V34" s="16" t="s">
        <v>25</v>
      </c>
      <c r="W34" s="32" t="s">
        <v>19</v>
      </c>
    </row>
    <row r="35" spans="1:23" s="6" customFormat="1" ht="66" x14ac:dyDescent="0.3">
      <c r="A35" s="15" t="s">
        <v>19</v>
      </c>
      <c r="B35" s="15" t="s">
        <v>19</v>
      </c>
      <c r="C35" s="15" t="s">
        <v>19</v>
      </c>
      <c r="D35" s="15" t="s">
        <v>2</v>
      </c>
      <c r="E35" s="15" t="s">
        <v>80</v>
      </c>
      <c r="F35" s="17" t="s">
        <v>111</v>
      </c>
      <c r="G35" s="17" t="s">
        <v>66</v>
      </c>
      <c r="H35" s="17" t="s">
        <v>112</v>
      </c>
      <c r="I35" s="17" t="s">
        <v>502</v>
      </c>
      <c r="J35" s="17">
        <v>66000000</v>
      </c>
      <c r="K35" s="15" t="s">
        <v>22</v>
      </c>
      <c r="L35" s="30">
        <v>42826</v>
      </c>
      <c r="M35" s="30">
        <v>43190</v>
      </c>
      <c r="N35" s="30">
        <v>43921</v>
      </c>
      <c r="O35" s="15" t="s">
        <v>408</v>
      </c>
      <c r="P35" s="31">
        <v>22000</v>
      </c>
      <c r="Q35" s="15" t="s">
        <v>58</v>
      </c>
      <c r="R35" s="35" t="s">
        <v>114</v>
      </c>
      <c r="S35" s="32" t="s">
        <v>59</v>
      </c>
      <c r="T35" s="32" t="s">
        <v>59</v>
      </c>
      <c r="U35" s="32"/>
      <c r="V35" s="16" t="s">
        <v>25</v>
      </c>
      <c r="W35" s="32"/>
    </row>
    <row r="36" spans="1:23" s="6" customFormat="1" ht="52.8" x14ac:dyDescent="0.3">
      <c r="A36" s="15" t="s">
        <v>18</v>
      </c>
      <c r="B36" s="15" t="s">
        <v>19</v>
      </c>
      <c r="C36" s="15" t="s">
        <v>18</v>
      </c>
      <c r="D36" s="15" t="s">
        <v>1</v>
      </c>
      <c r="E36" s="15" t="s">
        <v>80</v>
      </c>
      <c r="F36" s="17" t="s">
        <v>116</v>
      </c>
      <c r="G36" s="17" t="s">
        <v>21</v>
      </c>
      <c r="H36" s="17" t="s">
        <v>977</v>
      </c>
      <c r="I36" s="17" t="s">
        <v>505</v>
      </c>
      <c r="J36" s="17">
        <v>90000000</v>
      </c>
      <c r="K36" s="15" t="s">
        <v>22</v>
      </c>
      <c r="L36" s="30">
        <v>42856</v>
      </c>
      <c r="M36" s="30">
        <v>43220</v>
      </c>
      <c r="N36" s="32" t="s">
        <v>428</v>
      </c>
      <c r="O36" s="30">
        <v>43739</v>
      </c>
      <c r="P36" s="31">
        <v>11676</v>
      </c>
      <c r="Q36" s="15" t="s">
        <v>118</v>
      </c>
      <c r="R36" s="35" t="s">
        <v>119</v>
      </c>
      <c r="S36" s="32" t="s">
        <v>54</v>
      </c>
      <c r="T36" s="32" t="s">
        <v>59</v>
      </c>
      <c r="U36" s="32">
        <v>2438711</v>
      </c>
      <c r="V36" s="16" t="s">
        <v>32</v>
      </c>
      <c r="W36" s="32" t="s">
        <v>19</v>
      </c>
    </row>
    <row r="37" spans="1:23" s="6" customFormat="1" ht="61.5" customHeight="1" x14ac:dyDescent="0.3">
      <c r="A37" s="15" t="s">
        <v>19</v>
      </c>
      <c r="B37" s="15" t="s">
        <v>19</v>
      </c>
      <c r="C37" s="15" t="s">
        <v>19</v>
      </c>
      <c r="D37" s="15" t="s">
        <v>2</v>
      </c>
      <c r="E37" s="15" t="s">
        <v>80</v>
      </c>
      <c r="F37" s="17" t="s">
        <v>120</v>
      </c>
      <c r="G37" s="17" t="s">
        <v>66</v>
      </c>
      <c r="H37" s="17" t="s">
        <v>738</v>
      </c>
      <c r="I37" s="17" t="s">
        <v>502</v>
      </c>
      <c r="J37" s="17">
        <v>48000000</v>
      </c>
      <c r="K37" s="15" t="s">
        <v>22</v>
      </c>
      <c r="L37" s="30">
        <v>42891</v>
      </c>
      <c r="M37" s="30">
        <v>43620</v>
      </c>
      <c r="N37" s="15" t="s">
        <v>408</v>
      </c>
      <c r="O37" s="30">
        <v>43466</v>
      </c>
      <c r="P37" s="31">
        <v>6995</v>
      </c>
      <c r="Q37" s="15" t="s">
        <v>683</v>
      </c>
      <c r="R37" s="35" t="s">
        <v>121</v>
      </c>
      <c r="S37" s="32" t="s">
        <v>76</v>
      </c>
      <c r="T37" s="32" t="s">
        <v>59</v>
      </c>
      <c r="U37" s="15" t="s">
        <v>122</v>
      </c>
      <c r="V37" s="16" t="s">
        <v>42</v>
      </c>
      <c r="W37" s="32" t="s">
        <v>19</v>
      </c>
    </row>
    <row r="38" spans="1:23" s="6" customFormat="1" ht="52.8" x14ac:dyDescent="0.3">
      <c r="A38" s="16" t="s">
        <v>18</v>
      </c>
      <c r="B38" s="16" t="s">
        <v>19</v>
      </c>
      <c r="C38" s="16" t="s">
        <v>18</v>
      </c>
      <c r="D38" s="16" t="s">
        <v>1</v>
      </c>
      <c r="E38" s="15" t="s">
        <v>80</v>
      </c>
      <c r="F38" s="17" t="s">
        <v>123</v>
      </c>
      <c r="G38" s="18" t="s">
        <v>66</v>
      </c>
      <c r="H38" s="18" t="s">
        <v>124</v>
      </c>
      <c r="I38" s="18" t="s">
        <v>502</v>
      </c>
      <c r="J38" s="17">
        <v>79000000</v>
      </c>
      <c r="K38" s="15" t="s">
        <v>22</v>
      </c>
      <c r="L38" s="16" t="s">
        <v>127</v>
      </c>
      <c r="M38" s="16"/>
      <c r="N38" s="16" t="s">
        <v>23</v>
      </c>
      <c r="O38" s="19" t="s">
        <v>50</v>
      </c>
      <c r="P38" s="24">
        <v>76000</v>
      </c>
      <c r="Q38" s="16" t="s">
        <v>125</v>
      </c>
      <c r="R38" s="16"/>
      <c r="S38" s="16" t="s">
        <v>27</v>
      </c>
      <c r="T38" s="16"/>
      <c r="U38" s="16"/>
      <c r="V38" s="16" t="s">
        <v>46</v>
      </c>
      <c r="W38" s="15" t="s">
        <v>26</v>
      </c>
    </row>
    <row r="39" spans="1:23" s="6" customFormat="1" ht="52.8" x14ac:dyDescent="0.3">
      <c r="A39" s="15" t="s">
        <v>18</v>
      </c>
      <c r="B39" s="15" t="s">
        <v>19</v>
      </c>
      <c r="C39" s="15" t="s">
        <v>18</v>
      </c>
      <c r="D39" s="16" t="s">
        <v>1</v>
      </c>
      <c r="E39" s="15" t="s">
        <v>80</v>
      </c>
      <c r="F39" s="17">
        <v>135</v>
      </c>
      <c r="G39" s="18" t="s">
        <v>21</v>
      </c>
      <c r="H39" s="17" t="s">
        <v>130</v>
      </c>
      <c r="I39" s="17" t="s">
        <v>502</v>
      </c>
      <c r="J39" s="17">
        <v>66000000</v>
      </c>
      <c r="K39" s="15" t="s">
        <v>22</v>
      </c>
      <c r="L39" s="15" t="s">
        <v>127</v>
      </c>
      <c r="M39" s="15" t="s">
        <v>113</v>
      </c>
      <c r="N39" s="15" t="s">
        <v>23</v>
      </c>
      <c r="O39" s="19" t="s">
        <v>50</v>
      </c>
      <c r="P39" s="20">
        <v>2500</v>
      </c>
      <c r="Q39" s="15" t="s">
        <v>131</v>
      </c>
      <c r="R39" s="15" t="s">
        <v>132</v>
      </c>
      <c r="S39" s="15" t="s">
        <v>27</v>
      </c>
      <c r="T39" s="15"/>
      <c r="U39" s="15"/>
      <c r="V39" s="16" t="s">
        <v>25</v>
      </c>
      <c r="W39" s="15" t="s">
        <v>26</v>
      </c>
    </row>
    <row r="40" spans="1:23" s="6" customFormat="1" ht="52.8" x14ac:dyDescent="0.3">
      <c r="A40" s="15" t="s">
        <v>18</v>
      </c>
      <c r="B40" s="15" t="s">
        <v>19</v>
      </c>
      <c r="C40" s="15" t="s">
        <v>18</v>
      </c>
      <c r="D40" s="15" t="s">
        <v>1</v>
      </c>
      <c r="E40" s="15" t="s">
        <v>80</v>
      </c>
      <c r="F40" s="17" t="s">
        <v>133</v>
      </c>
      <c r="G40" s="17" t="s">
        <v>66</v>
      </c>
      <c r="H40" s="17" t="s">
        <v>134</v>
      </c>
      <c r="I40" s="17" t="s">
        <v>502</v>
      </c>
      <c r="J40" s="17">
        <v>79000000</v>
      </c>
      <c r="K40" s="15" t="s">
        <v>30</v>
      </c>
      <c r="L40" s="30" t="s">
        <v>60</v>
      </c>
      <c r="M40" s="30" t="s">
        <v>60</v>
      </c>
      <c r="N40" s="32" t="s">
        <v>23</v>
      </c>
      <c r="O40" s="15"/>
      <c r="P40" s="31">
        <v>37454</v>
      </c>
      <c r="Q40" s="15" t="s">
        <v>135</v>
      </c>
      <c r="R40" s="35" t="s">
        <v>136</v>
      </c>
      <c r="S40" s="32" t="s">
        <v>59</v>
      </c>
      <c r="T40" s="32"/>
      <c r="U40" s="32"/>
      <c r="V40" s="16" t="s">
        <v>46</v>
      </c>
      <c r="W40" s="32" t="s">
        <v>19</v>
      </c>
    </row>
    <row r="41" spans="1:23" s="6" customFormat="1" ht="52.8" x14ac:dyDescent="0.3">
      <c r="A41" s="15" t="s">
        <v>19</v>
      </c>
      <c r="B41" s="15" t="s">
        <v>18</v>
      </c>
      <c r="C41" s="15" t="s">
        <v>18</v>
      </c>
      <c r="D41" s="15" t="s">
        <v>0</v>
      </c>
      <c r="E41" s="15" t="s">
        <v>80</v>
      </c>
      <c r="F41" s="17" t="s">
        <v>137</v>
      </c>
      <c r="G41" s="17" t="s">
        <v>21</v>
      </c>
      <c r="H41" s="17" t="s">
        <v>138</v>
      </c>
      <c r="I41" s="17" t="s">
        <v>502</v>
      </c>
      <c r="J41" s="17">
        <v>48000000</v>
      </c>
      <c r="K41" s="15" t="s">
        <v>22</v>
      </c>
      <c r="L41" s="38" t="s">
        <v>64</v>
      </c>
      <c r="M41" s="38" t="s">
        <v>64</v>
      </c>
      <c r="N41" s="15" t="s">
        <v>408</v>
      </c>
      <c r="O41" s="15"/>
      <c r="P41" s="31"/>
      <c r="Q41" s="15" t="s">
        <v>139</v>
      </c>
      <c r="R41" s="35" t="s">
        <v>140</v>
      </c>
      <c r="S41" s="32"/>
      <c r="T41" s="32"/>
      <c r="U41" s="32"/>
      <c r="V41" s="16" t="s">
        <v>57</v>
      </c>
      <c r="W41" s="32"/>
    </row>
    <row r="42" spans="1:23" s="6" customFormat="1" ht="66" x14ac:dyDescent="0.3">
      <c r="A42" s="15" t="s">
        <v>19</v>
      </c>
      <c r="B42" s="15" t="s">
        <v>19</v>
      </c>
      <c r="C42" s="15" t="s">
        <v>19</v>
      </c>
      <c r="D42" s="15" t="s">
        <v>2</v>
      </c>
      <c r="E42" s="15" t="s">
        <v>80</v>
      </c>
      <c r="F42" s="17" t="s">
        <v>141</v>
      </c>
      <c r="G42" s="17" t="s">
        <v>66</v>
      </c>
      <c r="H42" s="17" t="s">
        <v>228</v>
      </c>
      <c r="I42" s="17" t="s">
        <v>502</v>
      </c>
      <c r="J42" s="17">
        <v>48000000</v>
      </c>
      <c r="K42" s="15" t="s">
        <v>22</v>
      </c>
      <c r="L42" s="32" t="s">
        <v>64</v>
      </c>
      <c r="M42" s="38" t="s">
        <v>64</v>
      </c>
      <c r="N42" s="15" t="s">
        <v>408</v>
      </c>
      <c r="O42" s="15"/>
      <c r="P42" s="31">
        <v>21000</v>
      </c>
      <c r="Q42" s="15" t="s">
        <v>227</v>
      </c>
      <c r="R42" s="35" t="s">
        <v>229</v>
      </c>
      <c r="S42" s="32" t="s">
        <v>24</v>
      </c>
      <c r="T42" s="32"/>
      <c r="U42" s="32"/>
      <c r="V42" s="16" t="s">
        <v>28</v>
      </c>
      <c r="W42" s="32" t="s">
        <v>19</v>
      </c>
    </row>
    <row r="43" spans="1:23" s="6" customFormat="1" ht="66" x14ac:dyDescent="0.3">
      <c r="A43" s="15" t="s">
        <v>19</v>
      </c>
      <c r="B43" s="15" t="s">
        <v>19</v>
      </c>
      <c r="C43" s="15" t="s">
        <v>19</v>
      </c>
      <c r="D43" s="15" t="s">
        <v>2</v>
      </c>
      <c r="E43" s="15" t="s">
        <v>80</v>
      </c>
      <c r="F43" s="17" t="s">
        <v>142</v>
      </c>
      <c r="G43" s="17" t="s">
        <v>66</v>
      </c>
      <c r="H43" s="17" t="s">
        <v>143</v>
      </c>
      <c r="I43" s="17" t="s">
        <v>502</v>
      </c>
      <c r="J43" s="17">
        <v>48000000</v>
      </c>
      <c r="K43" s="15" t="s">
        <v>22</v>
      </c>
      <c r="L43" s="32" t="s">
        <v>64</v>
      </c>
      <c r="M43" s="38" t="s">
        <v>64</v>
      </c>
      <c r="N43" s="15" t="s">
        <v>408</v>
      </c>
      <c r="O43" s="15"/>
      <c r="P43" s="31">
        <v>2800</v>
      </c>
      <c r="Q43" s="15" t="s">
        <v>203</v>
      </c>
      <c r="R43" s="35" t="s">
        <v>230</v>
      </c>
      <c r="S43" s="32" t="s">
        <v>24</v>
      </c>
      <c r="T43" s="32"/>
      <c r="U43" s="32"/>
      <c r="V43" s="16" t="s">
        <v>28</v>
      </c>
      <c r="W43" s="32" t="s">
        <v>19</v>
      </c>
    </row>
    <row r="44" spans="1:23" s="6" customFormat="1" ht="66" x14ac:dyDescent="0.3">
      <c r="A44" s="15" t="s">
        <v>19</v>
      </c>
      <c r="B44" s="15" t="s">
        <v>18</v>
      </c>
      <c r="C44" s="15" t="s">
        <v>18</v>
      </c>
      <c r="D44" s="15" t="s">
        <v>0</v>
      </c>
      <c r="E44" s="15" t="s">
        <v>80</v>
      </c>
      <c r="F44" s="17" t="s">
        <v>144</v>
      </c>
      <c r="G44" s="17" t="s">
        <v>21</v>
      </c>
      <c r="H44" s="17" t="s">
        <v>145</v>
      </c>
      <c r="I44" s="17" t="s">
        <v>503</v>
      </c>
      <c r="J44" s="17">
        <v>9000000</v>
      </c>
      <c r="K44" s="15" t="s">
        <v>22</v>
      </c>
      <c r="L44" s="30">
        <v>42917</v>
      </c>
      <c r="M44" s="30">
        <v>43281</v>
      </c>
      <c r="N44" s="15" t="s">
        <v>506</v>
      </c>
      <c r="O44" s="39">
        <v>43101</v>
      </c>
      <c r="P44" s="31">
        <v>330000</v>
      </c>
      <c r="Q44" s="15" t="s">
        <v>293</v>
      </c>
      <c r="R44" s="35" t="s">
        <v>294</v>
      </c>
      <c r="S44" s="32"/>
      <c r="T44" s="32" t="s">
        <v>59</v>
      </c>
      <c r="U44" s="32"/>
      <c r="V44" s="16" t="s">
        <v>32</v>
      </c>
      <c r="W44" s="32" t="s">
        <v>19</v>
      </c>
    </row>
    <row r="45" spans="1:23" s="6" customFormat="1" ht="66" x14ac:dyDescent="0.3">
      <c r="A45" s="15" t="s">
        <v>19</v>
      </c>
      <c r="B45" s="15" t="s">
        <v>19</v>
      </c>
      <c r="C45" s="15" t="s">
        <v>19</v>
      </c>
      <c r="D45" s="15" t="s">
        <v>2</v>
      </c>
      <c r="E45" s="15" t="s">
        <v>80</v>
      </c>
      <c r="F45" s="17" t="s">
        <v>146</v>
      </c>
      <c r="G45" s="17" t="s">
        <v>216</v>
      </c>
      <c r="H45" s="17" t="s">
        <v>486</v>
      </c>
      <c r="I45" s="17" t="s">
        <v>502</v>
      </c>
      <c r="J45" s="17">
        <v>9000000</v>
      </c>
      <c r="K45" s="15" t="s">
        <v>22</v>
      </c>
      <c r="L45" s="30">
        <v>42948</v>
      </c>
      <c r="M45" s="38" t="s">
        <v>64</v>
      </c>
      <c r="N45" s="15" t="s">
        <v>408</v>
      </c>
      <c r="O45" s="15"/>
      <c r="P45" s="31"/>
      <c r="Q45" s="15" t="s">
        <v>217</v>
      </c>
      <c r="R45" s="35"/>
      <c r="S45" s="32"/>
      <c r="T45" s="32"/>
      <c r="U45" s="32"/>
      <c r="V45" s="16" t="s">
        <v>32</v>
      </c>
      <c r="W45" s="32" t="s">
        <v>19</v>
      </c>
    </row>
    <row r="46" spans="1:23" s="6" customFormat="1" ht="52.8" x14ac:dyDescent="0.3">
      <c r="A46" s="15" t="s">
        <v>19</v>
      </c>
      <c r="B46" s="15" t="s">
        <v>18</v>
      </c>
      <c r="C46" s="15" t="s">
        <v>18</v>
      </c>
      <c r="D46" s="15" t="s">
        <v>0</v>
      </c>
      <c r="E46" s="15" t="s">
        <v>80</v>
      </c>
      <c r="F46" s="17" t="s">
        <v>147</v>
      </c>
      <c r="G46" s="17" t="s">
        <v>71</v>
      </c>
      <c r="H46" s="17" t="s">
        <v>388</v>
      </c>
      <c r="I46" s="17" t="s">
        <v>504</v>
      </c>
      <c r="J46" s="17">
        <v>39000000</v>
      </c>
      <c r="K46" s="15" t="s">
        <v>22</v>
      </c>
      <c r="L46" s="30">
        <v>42856</v>
      </c>
      <c r="M46" s="30">
        <v>43220</v>
      </c>
      <c r="N46" s="30">
        <v>43585</v>
      </c>
      <c r="O46" s="30">
        <v>43585</v>
      </c>
      <c r="P46" s="31">
        <v>576000</v>
      </c>
      <c r="Q46" s="15" t="s">
        <v>397</v>
      </c>
      <c r="R46" s="35"/>
      <c r="S46" s="32" t="s">
        <v>18</v>
      </c>
      <c r="T46" s="32" t="s">
        <v>24</v>
      </c>
      <c r="U46" s="32"/>
      <c r="V46" s="16" t="s">
        <v>34</v>
      </c>
      <c r="W46" s="32" t="s">
        <v>19</v>
      </c>
    </row>
    <row r="47" spans="1:23" s="6" customFormat="1" ht="66" x14ac:dyDescent="0.3">
      <c r="A47" s="15" t="s">
        <v>18</v>
      </c>
      <c r="B47" s="15" t="s">
        <v>19</v>
      </c>
      <c r="C47" s="15" t="s">
        <v>19</v>
      </c>
      <c r="D47" s="15" t="s">
        <v>2</v>
      </c>
      <c r="E47" s="15" t="s">
        <v>80</v>
      </c>
      <c r="F47" s="17" t="s">
        <v>148</v>
      </c>
      <c r="G47" s="17" t="s">
        <v>66</v>
      </c>
      <c r="H47" s="17" t="s">
        <v>149</v>
      </c>
      <c r="I47" s="17" t="s">
        <v>504</v>
      </c>
      <c r="J47" s="17">
        <v>22000000</v>
      </c>
      <c r="K47" s="15" t="s">
        <v>22</v>
      </c>
      <c r="L47" s="30">
        <v>42856</v>
      </c>
      <c r="M47" s="30">
        <v>43220</v>
      </c>
      <c r="N47" s="30">
        <v>44681</v>
      </c>
      <c r="O47" s="15"/>
      <c r="P47" s="31">
        <v>5000</v>
      </c>
      <c r="Q47" s="15" t="s">
        <v>150</v>
      </c>
      <c r="R47" s="35" t="s">
        <v>151</v>
      </c>
      <c r="S47" s="32" t="s">
        <v>19</v>
      </c>
      <c r="T47" s="32" t="s">
        <v>24</v>
      </c>
      <c r="U47" s="32"/>
      <c r="V47" s="16" t="s">
        <v>51</v>
      </c>
      <c r="W47" s="32" t="s">
        <v>19</v>
      </c>
    </row>
    <row r="48" spans="1:23" s="6" customFormat="1" ht="70.95" customHeight="1" x14ac:dyDescent="0.3">
      <c r="A48" s="15"/>
      <c r="B48" s="15"/>
      <c r="C48" s="15"/>
      <c r="D48" s="15"/>
      <c r="E48" s="15" t="s">
        <v>80</v>
      </c>
      <c r="F48" s="17" t="s">
        <v>254</v>
      </c>
      <c r="G48" s="17" t="s">
        <v>208</v>
      </c>
      <c r="H48" s="17" t="s">
        <v>209</v>
      </c>
      <c r="I48" s="17" t="s">
        <v>502</v>
      </c>
      <c r="J48" s="17">
        <v>48000000</v>
      </c>
      <c r="K48" s="15" t="s">
        <v>22</v>
      </c>
      <c r="L48" s="30" t="s">
        <v>64</v>
      </c>
      <c r="M48" s="38" t="s">
        <v>64</v>
      </c>
      <c r="N48" s="15" t="s">
        <v>408</v>
      </c>
      <c r="O48" s="15"/>
      <c r="P48" s="31"/>
      <c r="Q48" s="15"/>
      <c r="R48" s="35"/>
      <c r="S48" s="32"/>
      <c r="T48" s="32"/>
      <c r="U48" s="32"/>
      <c r="V48" s="16" t="s">
        <v>28</v>
      </c>
      <c r="W48" s="32"/>
    </row>
    <row r="49" spans="1:23" s="6" customFormat="1" ht="53.25" customHeight="1" x14ac:dyDescent="0.3">
      <c r="A49" s="15" t="s">
        <v>19</v>
      </c>
      <c r="B49" s="15" t="s">
        <v>18</v>
      </c>
      <c r="C49" s="15" t="s">
        <v>18</v>
      </c>
      <c r="D49" s="15" t="s">
        <v>0</v>
      </c>
      <c r="E49" s="15" t="s">
        <v>80</v>
      </c>
      <c r="F49" s="17" t="s">
        <v>218</v>
      </c>
      <c r="G49" s="17" t="s">
        <v>201</v>
      </c>
      <c r="H49" s="17" t="s">
        <v>219</v>
      </c>
      <c r="I49" s="17" t="s">
        <v>503</v>
      </c>
      <c r="J49" s="17">
        <v>45000000</v>
      </c>
      <c r="K49" s="15" t="s">
        <v>22</v>
      </c>
      <c r="L49" s="30">
        <v>43191</v>
      </c>
      <c r="M49" s="30">
        <v>43921</v>
      </c>
      <c r="N49" s="32">
        <v>2</v>
      </c>
      <c r="O49" s="15"/>
      <c r="P49" s="31">
        <v>1487726</v>
      </c>
      <c r="Q49" s="15" t="s">
        <v>224</v>
      </c>
      <c r="R49" s="35" t="s">
        <v>295</v>
      </c>
      <c r="S49" s="32" t="s">
        <v>18</v>
      </c>
      <c r="T49" s="32" t="s">
        <v>24</v>
      </c>
      <c r="U49" s="32"/>
      <c r="V49" s="16" t="s">
        <v>34</v>
      </c>
      <c r="W49" s="32" t="s">
        <v>19</v>
      </c>
    </row>
    <row r="50" spans="1:23" s="6" customFormat="1" ht="72.75" customHeight="1" x14ac:dyDescent="0.3">
      <c r="A50" s="15" t="s">
        <v>19</v>
      </c>
      <c r="B50" s="15" t="s">
        <v>18</v>
      </c>
      <c r="C50" s="15" t="s">
        <v>18</v>
      </c>
      <c r="D50" s="15" t="s">
        <v>0</v>
      </c>
      <c r="E50" s="15" t="s">
        <v>80</v>
      </c>
      <c r="F50" s="17" t="s">
        <v>220</v>
      </c>
      <c r="G50" s="17" t="s">
        <v>201</v>
      </c>
      <c r="H50" s="17" t="s">
        <v>221</v>
      </c>
      <c r="I50" s="17" t="s">
        <v>503</v>
      </c>
      <c r="J50" s="17">
        <v>32000000</v>
      </c>
      <c r="K50" s="15" t="s">
        <v>22</v>
      </c>
      <c r="L50" s="30">
        <v>43070</v>
      </c>
      <c r="M50" s="30">
        <v>43799</v>
      </c>
      <c r="N50" s="32">
        <v>0</v>
      </c>
      <c r="O50" s="15"/>
      <c r="P50" s="31">
        <v>43566</v>
      </c>
      <c r="Q50" s="15" t="s">
        <v>222</v>
      </c>
      <c r="R50" s="35" t="s">
        <v>223</v>
      </c>
      <c r="S50" s="32" t="s">
        <v>19</v>
      </c>
      <c r="T50" s="32"/>
      <c r="U50" s="32"/>
      <c r="V50" s="16" t="s">
        <v>689</v>
      </c>
      <c r="W50" s="32" t="s">
        <v>19</v>
      </c>
    </row>
    <row r="51" spans="1:23" s="6" customFormat="1" ht="99" customHeight="1" x14ac:dyDescent="0.3">
      <c r="A51" s="15" t="s">
        <v>19</v>
      </c>
      <c r="B51" s="15" t="s">
        <v>18</v>
      </c>
      <c r="C51" s="15" t="s">
        <v>18</v>
      </c>
      <c r="D51" s="15" t="s">
        <v>0</v>
      </c>
      <c r="E51" s="15" t="s">
        <v>80</v>
      </c>
      <c r="F51" s="17" t="s">
        <v>236</v>
      </c>
      <c r="G51" s="17" t="s">
        <v>66</v>
      </c>
      <c r="H51" s="17" t="s">
        <v>253</v>
      </c>
      <c r="I51" s="17" t="s">
        <v>502</v>
      </c>
      <c r="J51" s="17">
        <v>79000000</v>
      </c>
      <c r="K51" s="15" t="s">
        <v>30</v>
      </c>
      <c r="L51" s="30">
        <v>43152</v>
      </c>
      <c r="M51" s="38" t="s">
        <v>64</v>
      </c>
      <c r="N51" s="32"/>
      <c r="O51" s="15"/>
      <c r="P51" s="31">
        <v>18397</v>
      </c>
      <c r="Q51" s="15" t="s">
        <v>244</v>
      </c>
      <c r="R51" s="35" t="s">
        <v>245</v>
      </c>
      <c r="S51" s="32" t="s">
        <v>18</v>
      </c>
      <c r="T51" s="32"/>
      <c r="U51" s="32">
        <v>5169344</v>
      </c>
      <c r="V51" s="16" t="s">
        <v>207</v>
      </c>
      <c r="W51" s="32" t="s">
        <v>19</v>
      </c>
    </row>
    <row r="52" spans="1:23" s="6" customFormat="1" ht="112.95" customHeight="1" x14ac:dyDescent="0.3">
      <c r="A52" s="15" t="s">
        <v>19</v>
      </c>
      <c r="B52" s="15" t="s">
        <v>18</v>
      </c>
      <c r="C52" s="15" t="s">
        <v>18</v>
      </c>
      <c r="D52" s="15" t="s">
        <v>0</v>
      </c>
      <c r="E52" s="15" t="s">
        <v>80</v>
      </c>
      <c r="F52" s="17" t="s">
        <v>237</v>
      </c>
      <c r="G52" s="17" t="s">
        <v>71</v>
      </c>
      <c r="H52" s="17" t="s">
        <v>425</v>
      </c>
      <c r="I52" s="17" t="s">
        <v>502</v>
      </c>
      <c r="J52" s="17">
        <v>71000000</v>
      </c>
      <c r="K52" s="15" t="s">
        <v>30</v>
      </c>
      <c r="L52" s="30">
        <v>43164</v>
      </c>
      <c r="M52" s="30">
        <v>43437</v>
      </c>
      <c r="N52" s="30">
        <v>43671</v>
      </c>
      <c r="O52" s="15"/>
      <c r="P52" s="31">
        <v>100344.17</v>
      </c>
      <c r="Q52" s="15" t="s">
        <v>426</v>
      </c>
      <c r="R52" s="35" t="s">
        <v>427</v>
      </c>
      <c r="S52" s="32" t="s">
        <v>18</v>
      </c>
      <c r="T52" s="32"/>
      <c r="U52" s="32"/>
      <c r="V52" s="16" t="s">
        <v>34</v>
      </c>
      <c r="W52" s="32" t="s">
        <v>19</v>
      </c>
    </row>
    <row r="53" spans="1:23" s="6" customFormat="1" ht="75.75" customHeight="1" x14ac:dyDescent="0.3">
      <c r="A53" s="15" t="s">
        <v>19</v>
      </c>
      <c r="B53" s="15" t="s">
        <v>19</v>
      </c>
      <c r="C53" s="15" t="s">
        <v>19</v>
      </c>
      <c r="D53" s="15" t="s">
        <v>2</v>
      </c>
      <c r="E53" s="15" t="s">
        <v>80</v>
      </c>
      <c r="F53" s="17" t="s">
        <v>238</v>
      </c>
      <c r="G53" s="17" t="s">
        <v>21</v>
      </c>
      <c r="H53" s="17" t="s">
        <v>247</v>
      </c>
      <c r="I53" s="17" t="s">
        <v>502</v>
      </c>
      <c r="J53" s="17">
        <v>70000000</v>
      </c>
      <c r="K53" s="15" t="s">
        <v>30</v>
      </c>
      <c r="L53" s="30">
        <v>43066</v>
      </c>
      <c r="M53" s="30">
        <v>43430</v>
      </c>
      <c r="N53" s="30">
        <v>43795</v>
      </c>
      <c r="O53" s="15"/>
      <c r="P53" s="31">
        <v>3225</v>
      </c>
      <c r="Q53" s="15" t="s">
        <v>246</v>
      </c>
      <c r="R53" s="35"/>
      <c r="S53" s="32"/>
      <c r="T53" s="32"/>
      <c r="U53" s="32"/>
      <c r="V53" s="16" t="s">
        <v>34</v>
      </c>
      <c r="W53" s="32" t="s">
        <v>19</v>
      </c>
    </row>
    <row r="54" spans="1:23" s="6" customFormat="1" ht="56.7" customHeight="1" x14ac:dyDescent="0.3">
      <c r="A54" s="15" t="s">
        <v>18</v>
      </c>
      <c r="B54" s="15" t="s">
        <v>19</v>
      </c>
      <c r="C54" s="15" t="s">
        <v>18</v>
      </c>
      <c r="D54" s="15" t="s">
        <v>1</v>
      </c>
      <c r="E54" s="15" t="s">
        <v>80</v>
      </c>
      <c r="F54" s="17" t="s">
        <v>239</v>
      </c>
      <c r="G54" s="17" t="s">
        <v>115</v>
      </c>
      <c r="H54" s="17" t="s">
        <v>422</v>
      </c>
      <c r="I54" s="17" t="s">
        <v>502</v>
      </c>
      <c r="J54" s="17">
        <v>79000000</v>
      </c>
      <c r="K54" s="15" t="s">
        <v>22</v>
      </c>
      <c r="L54" s="30">
        <v>43556</v>
      </c>
      <c r="M54" s="30">
        <v>43921</v>
      </c>
      <c r="N54" s="32"/>
      <c r="O54" s="15"/>
      <c r="P54" s="31">
        <v>63530</v>
      </c>
      <c r="Q54" s="15" t="s">
        <v>423</v>
      </c>
      <c r="R54" s="35" t="s">
        <v>424</v>
      </c>
      <c r="S54" s="32" t="s">
        <v>18</v>
      </c>
      <c r="T54" s="32"/>
      <c r="U54" s="32"/>
      <c r="V54" s="16" t="s">
        <v>689</v>
      </c>
      <c r="W54" s="32"/>
    </row>
    <row r="55" spans="1:23" s="6" customFormat="1" ht="65.7" customHeight="1" x14ac:dyDescent="0.3">
      <c r="A55" s="15" t="s">
        <v>19</v>
      </c>
      <c r="B55" s="15" t="s">
        <v>19</v>
      </c>
      <c r="C55" s="15" t="s">
        <v>19</v>
      </c>
      <c r="D55" s="15" t="s">
        <v>2</v>
      </c>
      <c r="E55" s="15" t="s">
        <v>80</v>
      </c>
      <c r="F55" s="17" t="s">
        <v>240</v>
      </c>
      <c r="G55" s="17" t="s">
        <v>71</v>
      </c>
      <c r="H55" s="17" t="s">
        <v>241</v>
      </c>
      <c r="I55" s="17" t="s">
        <v>502</v>
      </c>
      <c r="J55" s="17">
        <v>48000000</v>
      </c>
      <c r="K55" s="15" t="s">
        <v>22</v>
      </c>
      <c r="L55" s="30">
        <v>43101</v>
      </c>
      <c r="M55" s="30">
        <v>44196</v>
      </c>
      <c r="N55" s="15" t="s">
        <v>739</v>
      </c>
      <c r="O55" s="15"/>
      <c r="P55" s="31">
        <v>4000</v>
      </c>
      <c r="Q55" s="15" t="s">
        <v>248</v>
      </c>
      <c r="R55" s="35" t="s">
        <v>249</v>
      </c>
      <c r="S55" s="32" t="s">
        <v>18</v>
      </c>
      <c r="T55" s="32"/>
      <c r="U55" s="32"/>
      <c r="V55" s="16" t="s">
        <v>28</v>
      </c>
      <c r="W55" s="32" t="s">
        <v>19</v>
      </c>
    </row>
    <row r="56" spans="1:23" s="6" customFormat="1" ht="73.5" customHeight="1" x14ac:dyDescent="0.3">
      <c r="A56" s="15" t="s">
        <v>19</v>
      </c>
      <c r="B56" s="15" t="s">
        <v>19</v>
      </c>
      <c r="C56" s="15" t="s">
        <v>19</v>
      </c>
      <c r="D56" s="15" t="s">
        <v>2</v>
      </c>
      <c r="E56" s="15" t="s">
        <v>80</v>
      </c>
      <c r="F56" s="17" t="s">
        <v>242</v>
      </c>
      <c r="G56" s="17" t="s">
        <v>254</v>
      </c>
      <c r="H56" s="17" t="s">
        <v>250</v>
      </c>
      <c r="I56" s="17" t="s">
        <v>502</v>
      </c>
      <c r="J56" s="17">
        <v>48000000</v>
      </c>
      <c r="K56" s="15" t="s">
        <v>22</v>
      </c>
      <c r="L56" s="30">
        <v>43191</v>
      </c>
      <c r="M56" s="30">
        <v>43555</v>
      </c>
      <c r="N56" s="15" t="s">
        <v>298</v>
      </c>
      <c r="O56" s="15"/>
      <c r="P56" s="31">
        <v>12766.96</v>
      </c>
      <c r="Q56" s="15" t="s">
        <v>251</v>
      </c>
      <c r="R56" s="35" t="s">
        <v>297</v>
      </c>
      <c r="S56" s="32" t="s">
        <v>18</v>
      </c>
      <c r="T56" s="32" t="s">
        <v>24</v>
      </c>
      <c r="U56" s="32"/>
      <c r="V56" s="16" t="s">
        <v>252</v>
      </c>
      <c r="W56" s="32" t="s">
        <v>19</v>
      </c>
    </row>
    <row r="57" spans="1:23" s="6" customFormat="1" ht="76.5" customHeight="1" x14ac:dyDescent="0.3">
      <c r="A57" s="15" t="s">
        <v>19</v>
      </c>
      <c r="B57" s="15" t="s">
        <v>19</v>
      </c>
      <c r="C57" s="15" t="s">
        <v>19</v>
      </c>
      <c r="D57" s="15" t="s">
        <v>2</v>
      </c>
      <c r="E57" s="15" t="s">
        <v>80</v>
      </c>
      <c r="F57" s="17" t="s">
        <v>296</v>
      </c>
      <c r="G57" s="17" t="s">
        <v>254</v>
      </c>
      <c r="H57" s="17" t="s">
        <v>255</v>
      </c>
      <c r="I57" s="17" t="s">
        <v>502</v>
      </c>
      <c r="J57" s="17">
        <v>48000000</v>
      </c>
      <c r="K57" s="15" t="s">
        <v>22</v>
      </c>
      <c r="L57" s="30">
        <v>42461</v>
      </c>
      <c r="M57" s="30">
        <v>43555</v>
      </c>
      <c r="N57" s="15" t="s">
        <v>298</v>
      </c>
      <c r="O57" s="15"/>
      <c r="P57" s="31">
        <f>11250*3</f>
        <v>33750</v>
      </c>
      <c r="Q57" s="15" t="s">
        <v>233</v>
      </c>
      <c r="R57" s="35" t="s">
        <v>256</v>
      </c>
      <c r="S57" s="32" t="s">
        <v>18</v>
      </c>
      <c r="T57" s="32" t="s">
        <v>59</v>
      </c>
      <c r="U57" s="32" t="s">
        <v>234</v>
      </c>
      <c r="V57" s="16" t="s">
        <v>439</v>
      </c>
      <c r="W57" s="32"/>
    </row>
    <row r="58" spans="1:23" s="6" customFormat="1" ht="66" x14ac:dyDescent="0.3">
      <c r="A58" s="15" t="s">
        <v>19</v>
      </c>
      <c r="B58" s="15" t="s">
        <v>19</v>
      </c>
      <c r="C58" s="15" t="s">
        <v>19</v>
      </c>
      <c r="D58" s="15" t="s">
        <v>2</v>
      </c>
      <c r="E58" s="15" t="s">
        <v>80</v>
      </c>
      <c r="F58" s="17" t="s">
        <v>296</v>
      </c>
      <c r="G58" s="17" t="s">
        <v>254</v>
      </c>
      <c r="H58" s="17" t="s">
        <v>286</v>
      </c>
      <c r="I58" s="17" t="s">
        <v>502</v>
      </c>
      <c r="J58" s="17">
        <v>48000000</v>
      </c>
      <c r="K58" s="15" t="s">
        <v>22</v>
      </c>
      <c r="L58" s="30">
        <v>43191</v>
      </c>
      <c r="M58" s="30">
        <v>43921</v>
      </c>
      <c r="N58" s="15" t="s">
        <v>298</v>
      </c>
      <c r="O58" s="15"/>
      <c r="P58" s="31">
        <f>11250*3</f>
        <v>33750</v>
      </c>
      <c r="Q58" s="15" t="s">
        <v>233</v>
      </c>
      <c r="R58" s="35" t="s">
        <v>257</v>
      </c>
      <c r="S58" s="32" t="s">
        <v>18</v>
      </c>
      <c r="T58" s="32" t="s">
        <v>24</v>
      </c>
      <c r="U58" s="32" t="s">
        <v>234</v>
      </c>
      <c r="V58" s="16" t="s">
        <v>28</v>
      </c>
      <c r="W58" s="32" t="s">
        <v>19</v>
      </c>
    </row>
    <row r="59" spans="1:23" s="6" customFormat="1" ht="100.5" customHeight="1" x14ac:dyDescent="0.3">
      <c r="A59" s="15" t="s">
        <v>19</v>
      </c>
      <c r="B59" s="15" t="s">
        <v>19</v>
      </c>
      <c r="C59" s="15" t="s">
        <v>19</v>
      </c>
      <c r="D59" s="15" t="s">
        <v>2</v>
      </c>
      <c r="E59" s="15" t="s">
        <v>80</v>
      </c>
      <c r="F59" s="17" t="s">
        <v>296</v>
      </c>
      <c r="G59" s="17" t="s">
        <v>254</v>
      </c>
      <c r="H59" s="17" t="s">
        <v>287</v>
      </c>
      <c r="I59" s="17" t="s">
        <v>502</v>
      </c>
      <c r="J59" s="17">
        <v>48000000</v>
      </c>
      <c r="K59" s="15" t="s">
        <v>30</v>
      </c>
      <c r="L59" s="30">
        <v>43252</v>
      </c>
      <c r="M59" s="30">
        <v>43616</v>
      </c>
      <c r="N59" s="15" t="s">
        <v>408</v>
      </c>
      <c r="O59" s="15"/>
      <c r="P59" s="31">
        <v>16000</v>
      </c>
      <c r="Q59" s="15" t="s">
        <v>258</v>
      </c>
      <c r="R59" s="35" t="s">
        <v>288</v>
      </c>
      <c r="S59" s="32" t="s">
        <v>18</v>
      </c>
      <c r="T59" s="32" t="s">
        <v>24</v>
      </c>
      <c r="U59" s="32"/>
      <c r="V59" s="16" t="s">
        <v>28</v>
      </c>
      <c r="W59" s="32" t="s">
        <v>19</v>
      </c>
    </row>
    <row r="60" spans="1:23" s="6" customFormat="1" ht="70.5" customHeight="1" x14ac:dyDescent="0.3">
      <c r="A60" s="15" t="s">
        <v>19</v>
      </c>
      <c r="B60" s="15" t="s">
        <v>18</v>
      </c>
      <c r="C60" s="15" t="s">
        <v>18</v>
      </c>
      <c r="D60" s="15" t="s">
        <v>0</v>
      </c>
      <c r="E60" s="15" t="s">
        <v>80</v>
      </c>
      <c r="F60" s="17" t="s">
        <v>296</v>
      </c>
      <c r="G60" s="17" t="s">
        <v>254</v>
      </c>
      <c r="H60" s="17" t="s">
        <v>260</v>
      </c>
      <c r="I60" s="17" t="s">
        <v>502</v>
      </c>
      <c r="J60" s="17">
        <v>48000000</v>
      </c>
      <c r="K60" s="15" t="s">
        <v>22</v>
      </c>
      <c r="L60" s="30">
        <v>43221</v>
      </c>
      <c r="M60" s="30">
        <v>43404</v>
      </c>
      <c r="N60" s="15" t="s">
        <v>408</v>
      </c>
      <c r="O60" s="15"/>
      <c r="P60" s="31">
        <v>6180</v>
      </c>
      <c r="Q60" s="15" t="s">
        <v>259</v>
      </c>
      <c r="R60" s="35" t="s">
        <v>289</v>
      </c>
      <c r="S60" s="32" t="s">
        <v>18</v>
      </c>
      <c r="T60" s="32" t="s">
        <v>24</v>
      </c>
      <c r="U60" s="32"/>
      <c r="V60" s="16" t="s">
        <v>28</v>
      </c>
      <c r="W60" s="32" t="s">
        <v>19</v>
      </c>
    </row>
    <row r="61" spans="1:23" s="6" customFormat="1" ht="131.25" customHeight="1" x14ac:dyDescent="0.3">
      <c r="A61" s="15" t="s">
        <v>19</v>
      </c>
      <c r="B61" s="15" t="s">
        <v>19</v>
      </c>
      <c r="C61" s="15" t="s">
        <v>19</v>
      </c>
      <c r="D61" s="15" t="s">
        <v>2</v>
      </c>
      <c r="E61" s="15" t="s">
        <v>80</v>
      </c>
      <c r="F61" s="17" t="s">
        <v>261</v>
      </c>
      <c r="G61" s="17" t="s">
        <v>201</v>
      </c>
      <c r="H61" s="17" t="s">
        <v>262</v>
      </c>
      <c r="I61" s="17" t="s">
        <v>502</v>
      </c>
      <c r="J61" s="17">
        <v>79000000</v>
      </c>
      <c r="K61" s="15" t="s">
        <v>22</v>
      </c>
      <c r="L61" s="30">
        <v>43191</v>
      </c>
      <c r="M61" s="30">
        <v>44651</v>
      </c>
      <c r="N61" s="32">
        <v>0</v>
      </c>
      <c r="O61" s="15">
        <v>0</v>
      </c>
      <c r="P61" s="31">
        <f>56000*4</f>
        <v>224000</v>
      </c>
      <c r="Q61" s="15" t="s">
        <v>290</v>
      </c>
      <c r="R61" s="35" t="s">
        <v>82</v>
      </c>
      <c r="S61" s="32" t="s">
        <v>18</v>
      </c>
      <c r="T61" s="32" t="s">
        <v>24</v>
      </c>
      <c r="U61" s="32"/>
      <c r="V61" s="16" t="s">
        <v>331</v>
      </c>
      <c r="W61" s="32" t="s">
        <v>19</v>
      </c>
    </row>
    <row r="62" spans="1:23" s="6" customFormat="1" ht="52.8" x14ac:dyDescent="0.3">
      <c r="A62" s="15" t="s">
        <v>19</v>
      </c>
      <c r="B62" s="15" t="s">
        <v>18</v>
      </c>
      <c r="C62" s="15" t="s">
        <v>18</v>
      </c>
      <c r="D62" s="15" t="s">
        <v>0</v>
      </c>
      <c r="E62" s="15" t="s">
        <v>80</v>
      </c>
      <c r="F62" s="17" t="s">
        <v>263</v>
      </c>
      <c r="G62" s="17" t="s">
        <v>210</v>
      </c>
      <c r="H62" s="17" t="s">
        <v>291</v>
      </c>
      <c r="I62" s="17" t="s">
        <v>502</v>
      </c>
      <c r="J62" s="17">
        <v>60000000</v>
      </c>
      <c r="K62" s="15" t="s">
        <v>22</v>
      </c>
      <c r="L62" s="30">
        <v>42291</v>
      </c>
      <c r="M62" s="30">
        <v>44117</v>
      </c>
      <c r="N62" s="32">
        <v>0</v>
      </c>
      <c r="O62" s="15">
        <v>0</v>
      </c>
      <c r="P62" s="31">
        <f>3360*5</f>
        <v>16800</v>
      </c>
      <c r="Q62" s="15" t="s">
        <v>401</v>
      </c>
      <c r="R62" s="35" t="s">
        <v>402</v>
      </c>
      <c r="S62" s="32" t="s">
        <v>24</v>
      </c>
      <c r="T62" s="32" t="s">
        <v>24</v>
      </c>
      <c r="U62" s="32"/>
      <c r="V62" s="16" t="s">
        <v>264</v>
      </c>
      <c r="W62" s="32" t="s">
        <v>19</v>
      </c>
    </row>
    <row r="63" spans="1:23" s="6" customFormat="1" ht="54" customHeight="1" x14ac:dyDescent="0.3">
      <c r="A63" s="15" t="s">
        <v>19</v>
      </c>
      <c r="B63" s="15" t="s">
        <v>19</v>
      </c>
      <c r="C63" s="15" t="s">
        <v>19</v>
      </c>
      <c r="D63" s="15" t="s">
        <v>2</v>
      </c>
      <c r="E63" s="15" t="s">
        <v>80</v>
      </c>
      <c r="F63" s="17" t="s">
        <v>296</v>
      </c>
      <c r="G63" s="17" t="s">
        <v>254</v>
      </c>
      <c r="H63" s="17" t="s">
        <v>269</v>
      </c>
      <c r="I63" s="17" t="s">
        <v>502</v>
      </c>
      <c r="J63" s="17">
        <v>48000000</v>
      </c>
      <c r="K63" s="15" t="s">
        <v>22</v>
      </c>
      <c r="L63" s="30">
        <v>43101</v>
      </c>
      <c r="M63" s="30">
        <v>43465</v>
      </c>
      <c r="N63" s="15" t="s">
        <v>408</v>
      </c>
      <c r="O63" s="15">
        <v>0</v>
      </c>
      <c r="P63" s="31">
        <f>202.1*12</f>
        <v>2425.1999999999998</v>
      </c>
      <c r="Q63" s="15" t="s">
        <v>270</v>
      </c>
      <c r="R63" s="35" t="s">
        <v>271</v>
      </c>
      <c r="S63" s="32" t="s">
        <v>18</v>
      </c>
      <c r="T63" s="32" t="s">
        <v>24</v>
      </c>
      <c r="U63" s="32"/>
      <c r="V63" s="16" t="s">
        <v>28</v>
      </c>
      <c r="W63" s="32" t="s">
        <v>19</v>
      </c>
    </row>
    <row r="64" spans="1:23" s="6" customFormat="1" ht="52.8" x14ac:dyDescent="0.3">
      <c r="A64" s="15" t="s">
        <v>19</v>
      </c>
      <c r="B64" s="15" t="s">
        <v>18</v>
      </c>
      <c r="C64" s="15" t="s">
        <v>18</v>
      </c>
      <c r="D64" s="15" t="s">
        <v>0</v>
      </c>
      <c r="E64" s="15" t="s">
        <v>80</v>
      </c>
      <c r="F64" s="17" t="s">
        <v>296</v>
      </c>
      <c r="G64" s="17" t="s">
        <v>254</v>
      </c>
      <c r="H64" s="17" t="s">
        <v>272</v>
      </c>
      <c r="I64" s="17" t="s">
        <v>502</v>
      </c>
      <c r="J64" s="17">
        <v>48000000</v>
      </c>
      <c r="K64" s="15" t="s">
        <v>22</v>
      </c>
      <c r="L64" s="30" t="s">
        <v>64</v>
      </c>
      <c r="M64" s="30">
        <v>43190</v>
      </c>
      <c r="N64" s="15" t="s">
        <v>408</v>
      </c>
      <c r="O64" s="15"/>
      <c r="P64" s="31"/>
      <c r="Q64" s="15"/>
      <c r="R64" s="35"/>
      <c r="S64" s="32"/>
      <c r="T64" s="32"/>
      <c r="U64" s="32"/>
      <c r="V64" s="16" t="s">
        <v>28</v>
      </c>
      <c r="W64" s="32"/>
    </row>
    <row r="65" spans="1:23" s="6" customFormat="1" ht="84" customHeight="1" x14ac:dyDescent="0.3">
      <c r="A65" s="15" t="s">
        <v>19</v>
      </c>
      <c r="B65" s="15" t="s">
        <v>19</v>
      </c>
      <c r="C65" s="15" t="s">
        <v>19</v>
      </c>
      <c r="D65" s="15" t="s">
        <v>273</v>
      </c>
      <c r="E65" s="15" t="s">
        <v>80</v>
      </c>
      <c r="F65" s="17" t="s">
        <v>274</v>
      </c>
      <c r="G65" s="17" t="s">
        <v>21</v>
      </c>
      <c r="H65" s="17" t="s">
        <v>275</v>
      </c>
      <c r="I65" s="17" t="s">
        <v>505</v>
      </c>
      <c r="J65" s="17">
        <v>79000000</v>
      </c>
      <c r="K65" s="15" t="s">
        <v>22</v>
      </c>
      <c r="L65" s="30">
        <v>43252</v>
      </c>
      <c r="M65" s="30">
        <v>43982</v>
      </c>
      <c r="N65" s="32" t="s">
        <v>266</v>
      </c>
      <c r="O65" s="15"/>
      <c r="P65" s="31">
        <f>174557*5</f>
        <v>872785</v>
      </c>
      <c r="Q65" s="15" t="s">
        <v>812</v>
      </c>
      <c r="R65" s="35" t="s">
        <v>276</v>
      </c>
      <c r="S65" s="32" t="s">
        <v>24</v>
      </c>
      <c r="T65" s="32" t="s">
        <v>24</v>
      </c>
      <c r="U65" s="32">
        <v>2263092</v>
      </c>
      <c r="V65" s="16" t="s">
        <v>331</v>
      </c>
      <c r="W65" s="32" t="s">
        <v>19</v>
      </c>
    </row>
    <row r="66" spans="1:23" s="6" customFormat="1" ht="66" x14ac:dyDescent="0.3">
      <c r="A66" s="15" t="s">
        <v>19</v>
      </c>
      <c r="B66" s="15" t="s">
        <v>19</v>
      </c>
      <c r="C66" s="15" t="s">
        <v>19</v>
      </c>
      <c r="D66" s="15" t="s">
        <v>2</v>
      </c>
      <c r="E66" s="15" t="s">
        <v>80</v>
      </c>
      <c r="F66" s="17" t="s">
        <v>277</v>
      </c>
      <c r="G66" s="17" t="s">
        <v>35</v>
      </c>
      <c r="H66" s="17" t="s">
        <v>278</v>
      </c>
      <c r="I66" s="17" t="s">
        <v>502</v>
      </c>
      <c r="J66" s="17">
        <v>90000000</v>
      </c>
      <c r="K66" s="15" t="s">
        <v>22</v>
      </c>
      <c r="L66" s="30">
        <v>43282</v>
      </c>
      <c r="M66" s="30">
        <v>44012</v>
      </c>
      <c r="N66" s="32" t="s">
        <v>266</v>
      </c>
      <c r="O66" s="15"/>
      <c r="P66" s="31">
        <v>2000</v>
      </c>
      <c r="Q66" s="15" t="s">
        <v>279</v>
      </c>
      <c r="R66" s="35" t="s">
        <v>280</v>
      </c>
      <c r="S66" s="32" t="s">
        <v>44</v>
      </c>
      <c r="T66" s="32" t="s">
        <v>24</v>
      </c>
      <c r="U66" s="32" t="s">
        <v>50</v>
      </c>
      <c r="V66" s="16" t="s">
        <v>49</v>
      </c>
      <c r="W66" s="32" t="s">
        <v>19</v>
      </c>
    </row>
    <row r="67" spans="1:23" s="6" customFormat="1" ht="58.5" customHeight="1" x14ac:dyDescent="0.3">
      <c r="A67" s="15" t="s">
        <v>18</v>
      </c>
      <c r="B67" s="15" t="s">
        <v>19</v>
      </c>
      <c r="C67" s="15" t="s">
        <v>18</v>
      </c>
      <c r="D67" s="15" t="s">
        <v>1</v>
      </c>
      <c r="E67" s="15" t="s">
        <v>80</v>
      </c>
      <c r="F67" s="17" t="s">
        <v>267</v>
      </c>
      <c r="G67" s="17" t="s">
        <v>71</v>
      </c>
      <c r="H67" s="17" t="s">
        <v>268</v>
      </c>
      <c r="I67" s="17" t="s">
        <v>504</v>
      </c>
      <c r="J67" s="17">
        <v>34000000</v>
      </c>
      <c r="K67" s="15" t="s">
        <v>22</v>
      </c>
      <c r="L67" s="30">
        <v>43255</v>
      </c>
      <c r="M67" s="30">
        <v>44592</v>
      </c>
      <c r="N67" s="32"/>
      <c r="O67" s="15"/>
      <c r="P67" s="31">
        <v>9420</v>
      </c>
      <c r="Q67" s="15" t="s">
        <v>284</v>
      </c>
      <c r="R67" s="35" t="s">
        <v>292</v>
      </c>
      <c r="S67" s="32"/>
      <c r="T67" s="32" t="s">
        <v>24</v>
      </c>
      <c r="U67" s="32"/>
      <c r="V67" s="16" t="s">
        <v>387</v>
      </c>
      <c r="W67" s="32" t="s">
        <v>19</v>
      </c>
    </row>
    <row r="68" spans="1:23" s="6" customFormat="1" ht="66" x14ac:dyDescent="0.3">
      <c r="A68" s="15" t="s">
        <v>19</v>
      </c>
      <c r="B68" s="15" t="s">
        <v>19</v>
      </c>
      <c r="C68" s="15" t="s">
        <v>19</v>
      </c>
      <c r="D68" s="15" t="s">
        <v>2</v>
      </c>
      <c r="E68" s="15" t="s">
        <v>80</v>
      </c>
      <c r="F68" s="17" t="s">
        <v>296</v>
      </c>
      <c r="G68" s="17" t="s">
        <v>254</v>
      </c>
      <c r="H68" s="17" t="s">
        <v>382</v>
      </c>
      <c r="I68" s="17" t="s">
        <v>502</v>
      </c>
      <c r="J68" s="17">
        <v>48000000</v>
      </c>
      <c r="K68" s="15" t="s">
        <v>22</v>
      </c>
      <c r="L68" s="30">
        <v>43287</v>
      </c>
      <c r="M68" s="30">
        <v>43651</v>
      </c>
      <c r="N68" s="15" t="s">
        <v>739</v>
      </c>
      <c r="O68" s="15"/>
      <c r="P68" s="31">
        <f>2669.05*2</f>
        <v>5338.1</v>
      </c>
      <c r="Q68" s="15" t="s">
        <v>299</v>
      </c>
      <c r="R68" s="35" t="s">
        <v>300</v>
      </c>
      <c r="S68" s="32" t="s">
        <v>18</v>
      </c>
      <c r="T68" s="32" t="s">
        <v>24</v>
      </c>
      <c r="U68" s="32"/>
      <c r="V68" s="16" t="s">
        <v>28</v>
      </c>
      <c r="W68" s="32" t="s">
        <v>19</v>
      </c>
    </row>
    <row r="69" spans="1:23" s="6" customFormat="1" ht="93" customHeight="1" x14ac:dyDescent="0.3">
      <c r="A69" s="15" t="s">
        <v>18</v>
      </c>
      <c r="B69" s="15" t="s">
        <v>19</v>
      </c>
      <c r="C69" s="15" t="s">
        <v>18</v>
      </c>
      <c r="D69" s="15" t="s">
        <v>1</v>
      </c>
      <c r="E69" s="15" t="s">
        <v>80</v>
      </c>
      <c r="F69" s="17" t="s">
        <v>296</v>
      </c>
      <c r="G69" s="17" t="s">
        <v>99</v>
      </c>
      <c r="H69" s="17" t="s">
        <v>508</v>
      </c>
      <c r="I69" s="17" t="s">
        <v>503</v>
      </c>
      <c r="J69" s="17">
        <v>48000000</v>
      </c>
      <c r="K69" s="15" t="s">
        <v>22</v>
      </c>
      <c r="L69" s="30" t="s">
        <v>64</v>
      </c>
      <c r="M69" s="30" t="s">
        <v>64</v>
      </c>
      <c r="N69" s="32" t="s">
        <v>64</v>
      </c>
      <c r="O69" s="15" t="s">
        <v>408</v>
      </c>
      <c r="P69" s="31"/>
      <c r="Q69" s="15" t="s">
        <v>303</v>
      </c>
      <c r="R69" s="35" t="s">
        <v>328</v>
      </c>
      <c r="S69" s="32" t="s">
        <v>18</v>
      </c>
      <c r="T69" s="32"/>
      <c r="U69" s="32"/>
      <c r="V69" s="16" t="s">
        <v>314</v>
      </c>
      <c r="W69" s="32"/>
    </row>
    <row r="70" spans="1:23" s="6" customFormat="1" ht="73.5" customHeight="1" x14ac:dyDescent="0.3">
      <c r="A70" s="15" t="s">
        <v>19</v>
      </c>
      <c r="B70" s="15" t="s">
        <v>19</v>
      </c>
      <c r="C70" s="15" t="s">
        <v>19</v>
      </c>
      <c r="D70" s="15" t="s">
        <v>2</v>
      </c>
      <c r="E70" s="15" t="s">
        <v>80</v>
      </c>
      <c r="F70" s="17" t="s">
        <v>323</v>
      </c>
      <c r="G70" s="17" t="s">
        <v>201</v>
      </c>
      <c r="H70" s="17" t="s">
        <v>309</v>
      </c>
      <c r="I70" s="17" t="s">
        <v>502</v>
      </c>
      <c r="J70" s="17">
        <v>64000000</v>
      </c>
      <c r="K70" s="15" t="s">
        <v>22</v>
      </c>
      <c r="L70" s="30">
        <v>43684</v>
      </c>
      <c r="M70" s="30">
        <v>44049</v>
      </c>
      <c r="N70" s="32" t="s">
        <v>100</v>
      </c>
      <c r="O70" s="15"/>
      <c r="P70" s="31">
        <v>42216</v>
      </c>
      <c r="Q70" s="15" t="s">
        <v>304</v>
      </c>
      <c r="R70" s="35" t="s">
        <v>305</v>
      </c>
      <c r="S70" s="32" t="s">
        <v>18</v>
      </c>
      <c r="T70" s="32" t="s">
        <v>24</v>
      </c>
      <c r="U70" s="32"/>
      <c r="V70" s="16" t="s">
        <v>28</v>
      </c>
      <c r="W70" s="32" t="s">
        <v>19</v>
      </c>
    </row>
    <row r="71" spans="1:23" s="6" customFormat="1" ht="67.5" customHeight="1" x14ac:dyDescent="0.3">
      <c r="A71" s="15" t="s">
        <v>19</v>
      </c>
      <c r="B71" s="15" t="s">
        <v>19</v>
      </c>
      <c r="C71" s="15" t="s">
        <v>19</v>
      </c>
      <c r="D71" s="15" t="s">
        <v>2</v>
      </c>
      <c r="E71" s="15" t="s">
        <v>80</v>
      </c>
      <c r="F71" s="17" t="s">
        <v>296</v>
      </c>
      <c r="G71" s="17" t="s">
        <v>64</v>
      </c>
      <c r="H71" s="17" t="s">
        <v>509</v>
      </c>
      <c r="I71" s="17" t="s">
        <v>502</v>
      </c>
      <c r="J71" s="17">
        <v>48000000</v>
      </c>
      <c r="K71" s="15" t="s">
        <v>22</v>
      </c>
      <c r="L71" s="30" t="s">
        <v>64</v>
      </c>
      <c r="M71" s="30" t="s">
        <v>64</v>
      </c>
      <c r="N71" s="32" t="s">
        <v>64</v>
      </c>
      <c r="O71" s="15" t="s">
        <v>408</v>
      </c>
      <c r="P71" s="31"/>
      <c r="Q71" s="15"/>
      <c r="R71" s="35"/>
      <c r="S71" s="32"/>
      <c r="T71" s="32"/>
      <c r="U71" s="32"/>
      <c r="V71" s="16" t="s">
        <v>28</v>
      </c>
      <c r="W71" s="32"/>
    </row>
    <row r="72" spans="1:23" s="6" customFormat="1" ht="64.5" customHeight="1" x14ac:dyDescent="0.3">
      <c r="A72" s="15" t="s">
        <v>19</v>
      </c>
      <c r="B72" s="15" t="s">
        <v>19</v>
      </c>
      <c r="C72" s="15" t="s">
        <v>19</v>
      </c>
      <c r="D72" s="15" t="s">
        <v>2</v>
      </c>
      <c r="E72" s="15" t="s">
        <v>80</v>
      </c>
      <c r="F72" s="17" t="s">
        <v>296</v>
      </c>
      <c r="G72" s="17" t="s">
        <v>254</v>
      </c>
      <c r="H72" s="17" t="s">
        <v>307</v>
      </c>
      <c r="I72" s="17" t="s">
        <v>502</v>
      </c>
      <c r="J72" s="17">
        <v>48000000</v>
      </c>
      <c r="K72" s="15" t="s">
        <v>22</v>
      </c>
      <c r="L72" s="30">
        <v>43405</v>
      </c>
      <c r="M72" s="30">
        <v>43769</v>
      </c>
      <c r="N72" s="15" t="s">
        <v>739</v>
      </c>
      <c r="O72" s="15"/>
      <c r="P72" s="40">
        <f>498.5*2</f>
        <v>997</v>
      </c>
      <c r="Q72" s="15" t="s">
        <v>306</v>
      </c>
      <c r="R72" s="35" t="s">
        <v>308</v>
      </c>
      <c r="S72" s="32"/>
      <c r="T72" s="32" t="s">
        <v>24</v>
      </c>
      <c r="U72" s="32"/>
      <c r="V72" s="16" t="s">
        <v>455</v>
      </c>
      <c r="W72" s="32" t="s">
        <v>19</v>
      </c>
    </row>
    <row r="73" spans="1:23" s="6" customFormat="1" ht="83.25" customHeight="1" x14ac:dyDescent="0.3">
      <c r="A73" s="15" t="s">
        <v>19</v>
      </c>
      <c r="B73" s="15" t="s">
        <v>19</v>
      </c>
      <c r="C73" s="15" t="s">
        <v>19</v>
      </c>
      <c r="D73" s="15" t="s">
        <v>2</v>
      </c>
      <c r="E73" s="15" t="s">
        <v>80</v>
      </c>
      <c r="F73" s="17" t="s">
        <v>310</v>
      </c>
      <c r="G73" s="17" t="s">
        <v>311</v>
      </c>
      <c r="H73" s="17" t="s">
        <v>312</v>
      </c>
      <c r="I73" s="17" t="s">
        <v>502</v>
      </c>
      <c r="J73" s="17">
        <v>71000000</v>
      </c>
      <c r="K73" s="15" t="s">
        <v>22</v>
      </c>
      <c r="L73" s="30">
        <v>43344</v>
      </c>
      <c r="M73" s="30">
        <v>44073</v>
      </c>
      <c r="N73" s="32" t="s">
        <v>100</v>
      </c>
      <c r="O73" s="21">
        <v>44440</v>
      </c>
      <c r="P73" s="31">
        <v>400000</v>
      </c>
      <c r="Q73" s="15" t="s">
        <v>313</v>
      </c>
      <c r="R73" s="35" t="s">
        <v>383</v>
      </c>
      <c r="S73" s="32"/>
      <c r="T73" s="32" t="s">
        <v>24</v>
      </c>
      <c r="U73" s="32"/>
      <c r="V73" s="16" t="s">
        <v>34</v>
      </c>
      <c r="W73" s="32" t="s">
        <v>19</v>
      </c>
    </row>
    <row r="74" spans="1:23" s="6" customFormat="1" ht="100.5" customHeight="1" x14ac:dyDescent="0.3">
      <c r="A74" s="15" t="s">
        <v>19</v>
      </c>
      <c r="B74" s="15" t="s">
        <v>19</v>
      </c>
      <c r="C74" s="15" t="s">
        <v>19</v>
      </c>
      <c r="D74" s="15" t="s">
        <v>2</v>
      </c>
      <c r="E74" s="15" t="s">
        <v>80</v>
      </c>
      <c r="F74" s="17" t="s">
        <v>315</v>
      </c>
      <c r="G74" s="17" t="s">
        <v>99</v>
      </c>
      <c r="H74" s="17" t="s">
        <v>316</v>
      </c>
      <c r="I74" s="17" t="s">
        <v>502</v>
      </c>
      <c r="J74" s="17">
        <v>45000000</v>
      </c>
      <c r="K74" s="15" t="s">
        <v>22</v>
      </c>
      <c r="L74" s="30">
        <v>43739</v>
      </c>
      <c r="M74" s="30">
        <v>44104</v>
      </c>
      <c r="N74" s="32" t="s">
        <v>266</v>
      </c>
      <c r="O74" s="15"/>
      <c r="P74" s="31">
        <v>74114</v>
      </c>
      <c r="Q74" s="15" t="s">
        <v>511</v>
      </c>
      <c r="R74" s="35" t="s">
        <v>510</v>
      </c>
      <c r="S74" s="32" t="s">
        <v>19</v>
      </c>
      <c r="T74" s="32" t="s">
        <v>24</v>
      </c>
      <c r="U74" s="32" t="s">
        <v>50</v>
      </c>
      <c r="V74" s="16" t="s">
        <v>231</v>
      </c>
      <c r="W74" s="32" t="s">
        <v>19</v>
      </c>
    </row>
    <row r="75" spans="1:23" s="6" customFormat="1" ht="63" customHeight="1" x14ac:dyDescent="0.3">
      <c r="A75" s="15" t="s">
        <v>19</v>
      </c>
      <c r="B75" s="15" t="s">
        <v>18</v>
      </c>
      <c r="C75" s="15" t="s">
        <v>18</v>
      </c>
      <c r="D75" s="15" t="s">
        <v>2</v>
      </c>
      <c r="E75" s="15" t="s">
        <v>80</v>
      </c>
      <c r="F75" s="17" t="s">
        <v>296</v>
      </c>
      <c r="G75" s="17" t="s">
        <v>254</v>
      </c>
      <c r="H75" s="17" t="s">
        <v>317</v>
      </c>
      <c r="I75" s="17" t="s">
        <v>502</v>
      </c>
      <c r="J75" s="17">
        <v>48000000</v>
      </c>
      <c r="K75" s="15" t="s">
        <v>22</v>
      </c>
      <c r="L75" s="30" t="s">
        <v>64</v>
      </c>
      <c r="M75" s="30" t="s">
        <v>64</v>
      </c>
      <c r="N75" s="32" t="s">
        <v>64</v>
      </c>
      <c r="O75" s="15" t="s">
        <v>408</v>
      </c>
      <c r="P75" s="31">
        <v>12885.19</v>
      </c>
      <c r="Q75" s="15"/>
      <c r="R75" s="35" t="s">
        <v>318</v>
      </c>
      <c r="S75" s="32"/>
      <c r="T75" s="32"/>
      <c r="U75" s="32"/>
      <c r="V75" s="16" t="s">
        <v>331</v>
      </c>
      <c r="W75" s="32" t="s">
        <v>19</v>
      </c>
    </row>
    <row r="76" spans="1:23" s="6" customFormat="1" ht="73.5" customHeight="1" x14ac:dyDescent="0.3">
      <c r="A76" s="15" t="s">
        <v>19</v>
      </c>
      <c r="B76" s="15" t="s">
        <v>18</v>
      </c>
      <c r="C76" s="15" t="s">
        <v>18</v>
      </c>
      <c r="D76" s="15" t="s">
        <v>0</v>
      </c>
      <c r="E76" s="15" t="s">
        <v>80</v>
      </c>
      <c r="F76" s="17" t="s">
        <v>321</v>
      </c>
      <c r="G76" s="17" t="s">
        <v>66</v>
      </c>
      <c r="H76" s="17" t="s">
        <v>322</v>
      </c>
      <c r="I76" s="17" t="s">
        <v>504</v>
      </c>
      <c r="J76" s="17">
        <v>44000000</v>
      </c>
      <c r="K76" s="15" t="s">
        <v>22</v>
      </c>
      <c r="L76" s="30">
        <v>43313</v>
      </c>
      <c r="M76" s="30">
        <v>44043</v>
      </c>
      <c r="N76" s="32">
        <v>0</v>
      </c>
      <c r="O76" s="15"/>
      <c r="P76" s="31">
        <v>40000</v>
      </c>
      <c r="Q76" s="15" t="s">
        <v>324</v>
      </c>
      <c r="R76" s="35" t="s">
        <v>325</v>
      </c>
      <c r="S76" s="32" t="s">
        <v>18</v>
      </c>
      <c r="T76" s="32" t="s">
        <v>24</v>
      </c>
      <c r="U76" s="32"/>
      <c r="V76" s="16" t="s">
        <v>34</v>
      </c>
      <c r="W76" s="32" t="s">
        <v>19</v>
      </c>
    </row>
    <row r="77" spans="1:23" s="6" customFormat="1" ht="67.5" customHeight="1" x14ac:dyDescent="0.3">
      <c r="A77" s="15" t="s">
        <v>19</v>
      </c>
      <c r="B77" s="15" t="s">
        <v>19</v>
      </c>
      <c r="C77" s="15" t="s">
        <v>19</v>
      </c>
      <c r="D77" s="15" t="s">
        <v>2</v>
      </c>
      <c r="E77" s="15" t="s">
        <v>80</v>
      </c>
      <c r="F77" s="17" t="s">
        <v>323</v>
      </c>
      <c r="G77" s="17" t="s">
        <v>71</v>
      </c>
      <c r="H77" s="17" t="s">
        <v>309</v>
      </c>
      <c r="I77" s="17" t="s">
        <v>512</v>
      </c>
      <c r="J77" s="17">
        <v>64000000</v>
      </c>
      <c r="K77" s="15" t="s">
        <v>22</v>
      </c>
      <c r="L77" s="30">
        <v>43319</v>
      </c>
      <c r="M77" s="30">
        <v>44049</v>
      </c>
      <c r="N77" s="30">
        <v>44049</v>
      </c>
      <c r="O77" s="15"/>
      <c r="P77" s="31">
        <v>42216</v>
      </c>
      <c r="Q77" s="15" t="s">
        <v>326</v>
      </c>
      <c r="R77" s="35" t="s">
        <v>327</v>
      </c>
      <c r="S77" s="32" t="s">
        <v>18</v>
      </c>
      <c r="T77" s="32" t="s">
        <v>24</v>
      </c>
      <c r="U77" s="32"/>
      <c r="V77" s="16" t="s">
        <v>28</v>
      </c>
      <c r="W77" s="32" t="s">
        <v>19</v>
      </c>
    </row>
    <row r="78" spans="1:23" s="6" customFormat="1" ht="59.25" customHeight="1" x14ac:dyDescent="0.3">
      <c r="A78" s="15" t="s">
        <v>18</v>
      </c>
      <c r="B78" s="15" t="s">
        <v>19</v>
      </c>
      <c r="C78" s="15" t="s">
        <v>18</v>
      </c>
      <c r="D78" s="15" t="s">
        <v>1</v>
      </c>
      <c r="E78" s="15" t="s">
        <v>80</v>
      </c>
      <c r="F78" s="17" t="s">
        <v>319</v>
      </c>
      <c r="G78" s="17" t="s">
        <v>210</v>
      </c>
      <c r="H78" s="17" t="s">
        <v>320</v>
      </c>
      <c r="I78" s="17" t="s">
        <v>64</v>
      </c>
      <c r="J78" s="34" t="s">
        <v>555</v>
      </c>
      <c r="K78" s="15" t="s">
        <v>22</v>
      </c>
      <c r="L78" s="30">
        <v>43221</v>
      </c>
      <c r="M78" s="30" t="s">
        <v>60</v>
      </c>
      <c r="N78" s="32"/>
      <c r="O78" s="15"/>
      <c r="P78" s="31">
        <v>7168</v>
      </c>
      <c r="Q78" s="15" t="s">
        <v>329</v>
      </c>
      <c r="R78" s="35"/>
      <c r="S78" s="32"/>
      <c r="T78" s="32"/>
      <c r="U78" s="32"/>
      <c r="V78" s="16" t="s">
        <v>48</v>
      </c>
      <c r="W78" s="32"/>
    </row>
    <row r="79" spans="1:23" s="6" customFormat="1" ht="66" x14ac:dyDescent="0.3">
      <c r="A79" s="15" t="s">
        <v>19</v>
      </c>
      <c r="B79" s="15" t="s">
        <v>19</v>
      </c>
      <c r="C79" s="15" t="s">
        <v>19</v>
      </c>
      <c r="D79" s="15" t="s">
        <v>2</v>
      </c>
      <c r="E79" s="15" t="s">
        <v>80</v>
      </c>
      <c r="F79" s="17" t="s">
        <v>330</v>
      </c>
      <c r="G79" s="17" t="s">
        <v>99</v>
      </c>
      <c r="H79" s="17" t="s">
        <v>332</v>
      </c>
      <c r="I79" s="17" t="s">
        <v>502</v>
      </c>
      <c r="J79" s="17">
        <v>34000000</v>
      </c>
      <c r="K79" s="15" t="s">
        <v>22</v>
      </c>
      <c r="L79" s="30">
        <v>43497</v>
      </c>
      <c r="M79" s="30">
        <v>44592</v>
      </c>
      <c r="N79" s="41" t="s">
        <v>470</v>
      </c>
      <c r="O79" s="15"/>
      <c r="P79" s="31">
        <v>50000</v>
      </c>
      <c r="Q79" s="15" t="s">
        <v>193</v>
      </c>
      <c r="R79" s="15" t="s">
        <v>194</v>
      </c>
      <c r="S79" s="32" t="s">
        <v>19</v>
      </c>
      <c r="T79" s="32" t="s">
        <v>24</v>
      </c>
      <c r="U79" s="32" t="s">
        <v>50</v>
      </c>
      <c r="V79" s="16" t="s">
        <v>331</v>
      </c>
      <c r="W79" s="32" t="s">
        <v>18</v>
      </c>
    </row>
    <row r="80" spans="1:23" s="6" customFormat="1" ht="52.8" x14ac:dyDescent="0.3">
      <c r="A80" s="15" t="s">
        <v>19</v>
      </c>
      <c r="B80" s="15" t="s">
        <v>18</v>
      </c>
      <c r="C80" s="15" t="s">
        <v>18</v>
      </c>
      <c r="D80" s="15" t="s">
        <v>0</v>
      </c>
      <c r="E80" s="15" t="s">
        <v>80</v>
      </c>
      <c r="F80" s="17" t="s">
        <v>334</v>
      </c>
      <c r="G80" s="17" t="s">
        <v>21</v>
      </c>
      <c r="H80" s="17" t="s">
        <v>335</v>
      </c>
      <c r="I80" s="17" t="s">
        <v>513</v>
      </c>
      <c r="J80" s="17">
        <v>92000000</v>
      </c>
      <c r="K80" s="15" t="s">
        <v>22</v>
      </c>
      <c r="L80" s="30">
        <v>43497</v>
      </c>
      <c r="M80" s="30">
        <v>47149</v>
      </c>
      <c r="N80" s="32">
        <v>5</v>
      </c>
      <c r="O80" s="30">
        <v>46783</v>
      </c>
      <c r="P80" s="31">
        <v>6000000</v>
      </c>
      <c r="Q80" s="15" t="s">
        <v>336</v>
      </c>
      <c r="R80" s="16" t="s">
        <v>159</v>
      </c>
      <c r="S80" s="16" t="s">
        <v>24</v>
      </c>
      <c r="T80" s="32"/>
      <c r="U80" s="32"/>
      <c r="V80" s="16" t="s">
        <v>387</v>
      </c>
      <c r="W80" s="32" t="s">
        <v>19</v>
      </c>
    </row>
    <row r="81" spans="1:23" s="6" customFormat="1" ht="71.25" customHeight="1" x14ac:dyDescent="0.3">
      <c r="A81" s="15" t="s">
        <v>18</v>
      </c>
      <c r="B81" s="15" t="s">
        <v>19</v>
      </c>
      <c r="C81" s="15" t="s">
        <v>18</v>
      </c>
      <c r="D81" s="15" t="s">
        <v>1</v>
      </c>
      <c r="E81" s="15" t="s">
        <v>80</v>
      </c>
      <c r="F81" s="17" t="s">
        <v>338</v>
      </c>
      <c r="G81" s="17" t="s">
        <v>35</v>
      </c>
      <c r="H81" s="17" t="s">
        <v>339</v>
      </c>
      <c r="I81" s="17" t="s">
        <v>502</v>
      </c>
      <c r="J81" s="17">
        <v>73000000</v>
      </c>
      <c r="K81" s="15" t="s">
        <v>22</v>
      </c>
      <c r="L81" s="30">
        <v>43497</v>
      </c>
      <c r="M81" s="30">
        <v>44651</v>
      </c>
      <c r="N81" s="32">
        <v>0</v>
      </c>
      <c r="O81" s="15"/>
      <c r="P81" s="31">
        <v>4800</v>
      </c>
      <c r="Q81" s="15" t="s">
        <v>340</v>
      </c>
      <c r="R81" s="35" t="s">
        <v>341</v>
      </c>
      <c r="S81" s="32" t="s">
        <v>19</v>
      </c>
      <c r="T81" s="32"/>
      <c r="U81" s="32"/>
      <c r="V81" s="16" t="s">
        <v>46</v>
      </c>
      <c r="W81" s="32"/>
    </row>
    <row r="82" spans="1:23" s="6" customFormat="1" ht="48.75" customHeight="1" x14ac:dyDescent="0.3">
      <c r="A82" s="15" t="s">
        <v>19</v>
      </c>
      <c r="B82" s="15" t="s">
        <v>18</v>
      </c>
      <c r="C82" s="15" t="s">
        <v>18</v>
      </c>
      <c r="D82" s="15" t="s">
        <v>0</v>
      </c>
      <c r="E82" s="15" t="s">
        <v>80</v>
      </c>
      <c r="F82" s="17" t="s">
        <v>342</v>
      </c>
      <c r="G82" s="17" t="s">
        <v>311</v>
      </c>
      <c r="H82" s="17" t="s">
        <v>343</v>
      </c>
      <c r="I82" s="17" t="s">
        <v>502</v>
      </c>
      <c r="J82" s="17">
        <v>92000000</v>
      </c>
      <c r="K82" s="15" t="s">
        <v>22</v>
      </c>
      <c r="L82" s="30">
        <v>43556</v>
      </c>
      <c r="M82" s="30">
        <v>45382</v>
      </c>
      <c r="N82" s="32">
        <v>0</v>
      </c>
      <c r="O82" s="30">
        <v>45016</v>
      </c>
      <c r="P82" s="42" t="s">
        <v>64</v>
      </c>
      <c r="Q82" s="15" t="s">
        <v>349</v>
      </c>
      <c r="R82" s="35" t="s">
        <v>159</v>
      </c>
      <c r="S82" s="32" t="s">
        <v>59</v>
      </c>
      <c r="T82" s="32" t="s">
        <v>54</v>
      </c>
      <c r="U82" s="32"/>
      <c r="V82" s="16" t="s">
        <v>387</v>
      </c>
      <c r="W82" s="32" t="s">
        <v>19</v>
      </c>
    </row>
    <row r="83" spans="1:23" s="6" customFormat="1" ht="66.75" customHeight="1" x14ac:dyDescent="0.3">
      <c r="A83" s="15" t="s">
        <v>19</v>
      </c>
      <c r="B83" s="15" t="s">
        <v>19</v>
      </c>
      <c r="C83" s="15" t="s">
        <v>19</v>
      </c>
      <c r="D83" s="15" t="s">
        <v>2</v>
      </c>
      <c r="E83" s="15" t="s">
        <v>80</v>
      </c>
      <c r="F83" s="17" t="s">
        <v>344</v>
      </c>
      <c r="G83" s="17" t="s">
        <v>21</v>
      </c>
      <c r="H83" s="17" t="s">
        <v>345</v>
      </c>
      <c r="I83" s="17" t="s">
        <v>503</v>
      </c>
      <c r="J83" s="17">
        <v>90000000</v>
      </c>
      <c r="K83" s="15" t="s">
        <v>22</v>
      </c>
      <c r="L83" s="30">
        <v>43525</v>
      </c>
      <c r="M83" s="30">
        <v>43890</v>
      </c>
      <c r="N83" s="32">
        <v>2</v>
      </c>
      <c r="O83" s="15"/>
      <c r="P83" s="31">
        <v>130000</v>
      </c>
      <c r="Q83" s="15" t="s">
        <v>346</v>
      </c>
      <c r="R83" s="35" t="s">
        <v>347</v>
      </c>
      <c r="S83" s="32" t="s">
        <v>24</v>
      </c>
      <c r="T83" s="32"/>
      <c r="U83" s="32"/>
      <c r="V83" s="16" t="s">
        <v>45</v>
      </c>
      <c r="W83" s="32"/>
    </row>
    <row r="84" spans="1:23" s="6" customFormat="1" ht="66" x14ac:dyDescent="0.3">
      <c r="A84" s="15" t="s">
        <v>19</v>
      </c>
      <c r="B84" s="15" t="s">
        <v>19</v>
      </c>
      <c r="C84" s="15" t="s">
        <v>19</v>
      </c>
      <c r="D84" s="15" t="s">
        <v>2</v>
      </c>
      <c r="E84" s="15" t="s">
        <v>80</v>
      </c>
      <c r="F84" s="17" t="s">
        <v>348</v>
      </c>
      <c r="G84" s="17" t="s">
        <v>71</v>
      </c>
      <c r="H84" s="17" t="s">
        <v>369</v>
      </c>
      <c r="I84" s="17" t="s">
        <v>502</v>
      </c>
      <c r="J84" s="17">
        <v>48000000</v>
      </c>
      <c r="K84" s="15" t="s">
        <v>22</v>
      </c>
      <c r="L84" s="30">
        <v>43447</v>
      </c>
      <c r="M84" s="30">
        <v>44177</v>
      </c>
      <c r="N84" s="32">
        <v>2</v>
      </c>
      <c r="O84" s="30">
        <v>43902</v>
      </c>
      <c r="P84" s="31">
        <v>40040</v>
      </c>
      <c r="Q84" s="15" t="s">
        <v>91</v>
      </c>
      <c r="R84" s="35" t="s">
        <v>92</v>
      </c>
      <c r="S84" s="32" t="s">
        <v>19</v>
      </c>
      <c r="T84" s="32" t="s">
        <v>59</v>
      </c>
      <c r="U84" s="32"/>
      <c r="V84" s="16" t="s">
        <v>28</v>
      </c>
      <c r="W84" s="32" t="s">
        <v>19</v>
      </c>
    </row>
    <row r="85" spans="1:23" s="6" customFormat="1" ht="52.8" x14ac:dyDescent="0.3">
      <c r="A85" s="15" t="s">
        <v>19</v>
      </c>
      <c r="B85" s="15" t="s">
        <v>18</v>
      </c>
      <c r="C85" s="15" t="s">
        <v>18</v>
      </c>
      <c r="D85" s="15" t="s">
        <v>0</v>
      </c>
      <c r="E85" s="15" t="s">
        <v>80</v>
      </c>
      <c r="F85" s="17" t="s">
        <v>350</v>
      </c>
      <c r="G85" s="17" t="s">
        <v>21</v>
      </c>
      <c r="H85" s="17" t="s">
        <v>352</v>
      </c>
      <c r="I85" s="17" t="s">
        <v>502</v>
      </c>
      <c r="J85" s="17">
        <v>98000000</v>
      </c>
      <c r="K85" s="15" t="s">
        <v>22</v>
      </c>
      <c r="L85" s="30">
        <v>43556</v>
      </c>
      <c r="M85" s="30">
        <v>44286</v>
      </c>
      <c r="N85" s="32">
        <v>1</v>
      </c>
      <c r="O85" s="30">
        <v>44105</v>
      </c>
      <c r="P85" s="31">
        <v>162333</v>
      </c>
      <c r="Q85" s="15" t="s">
        <v>72</v>
      </c>
      <c r="R85" s="15" t="s">
        <v>73</v>
      </c>
      <c r="S85" s="32" t="s">
        <v>54</v>
      </c>
      <c r="T85" s="32" t="s">
        <v>59</v>
      </c>
      <c r="U85" s="32"/>
      <c r="V85" s="16" t="s">
        <v>57</v>
      </c>
      <c r="W85" s="32" t="s">
        <v>19</v>
      </c>
    </row>
    <row r="86" spans="1:23" s="6" customFormat="1" ht="52.8" x14ac:dyDescent="0.3">
      <c r="A86" s="15" t="s">
        <v>18</v>
      </c>
      <c r="B86" s="15" t="s">
        <v>19</v>
      </c>
      <c r="C86" s="15" t="s">
        <v>18</v>
      </c>
      <c r="D86" s="15" t="s">
        <v>1</v>
      </c>
      <c r="E86" s="15" t="s">
        <v>80</v>
      </c>
      <c r="F86" s="17" t="s">
        <v>351</v>
      </c>
      <c r="G86" s="17" t="s">
        <v>21</v>
      </c>
      <c r="H86" s="17" t="s">
        <v>354</v>
      </c>
      <c r="I86" s="17" t="s">
        <v>502</v>
      </c>
      <c r="J86" s="17">
        <v>98000000</v>
      </c>
      <c r="K86" s="15" t="s">
        <v>22</v>
      </c>
      <c r="L86" s="30">
        <v>43556</v>
      </c>
      <c r="M86" s="30">
        <v>44286</v>
      </c>
      <c r="N86" s="32">
        <v>1</v>
      </c>
      <c r="O86" s="30">
        <v>44105</v>
      </c>
      <c r="P86" s="31">
        <v>164400</v>
      </c>
      <c r="Q86" s="15" t="s">
        <v>353</v>
      </c>
      <c r="R86" s="15" t="s">
        <v>73</v>
      </c>
      <c r="S86" s="32" t="s">
        <v>54</v>
      </c>
      <c r="T86" s="32" t="s">
        <v>59</v>
      </c>
      <c r="U86" s="32"/>
      <c r="V86" s="16" t="s">
        <v>57</v>
      </c>
      <c r="W86" s="32" t="s">
        <v>19</v>
      </c>
    </row>
    <row r="87" spans="1:23" s="6" customFormat="1" ht="63.75" customHeight="1" x14ac:dyDescent="0.3">
      <c r="A87" s="15" t="s">
        <v>19</v>
      </c>
      <c r="B87" s="15" t="s">
        <v>18</v>
      </c>
      <c r="C87" s="15" t="s">
        <v>18</v>
      </c>
      <c r="D87" s="15" t="s">
        <v>0</v>
      </c>
      <c r="E87" s="15" t="s">
        <v>80</v>
      </c>
      <c r="F87" s="17" t="s">
        <v>355</v>
      </c>
      <c r="G87" s="17" t="s">
        <v>356</v>
      </c>
      <c r="H87" s="17" t="s">
        <v>370</v>
      </c>
      <c r="I87" s="17" t="s">
        <v>503</v>
      </c>
      <c r="J87" s="17">
        <v>90000000</v>
      </c>
      <c r="K87" s="15" t="s">
        <v>22</v>
      </c>
      <c r="L87" s="30">
        <v>43405</v>
      </c>
      <c r="M87" s="30">
        <v>43769</v>
      </c>
      <c r="N87" s="15" t="s">
        <v>487</v>
      </c>
      <c r="O87" s="15"/>
      <c r="P87" s="31">
        <v>7000</v>
      </c>
      <c r="Q87" s="15" t="s">
        <v>357</v>
      </c>
      <c r="R87" s="35" t="s">
        <v>358</v>
      </c>
      <c r="S87" s="32" t="s">
        <v>44</v>
      </c>
      <c r="T87" s="32" t="s">
        <v>59</v>
      </c>
      <c r="U87" s="32">
        <v>6042958</v>
      </c>
      <c r="V87" s="16" t="s">
        <v>359</v>
      </c>
      <c r="W87" s="32" t="s">
        <v>19</v>
      </c>
    </row>
    <row r="88" spans="1:23" s="6" customFormat="1" ht="51" customHeight="1" x14ac:dyDescent="0.3">
      <c r="A88" s="15" t="s">
        <v>19</v>
      </c>
      <c r="B88" s="15" t="s">
        <v>18</v>
      </c>
      <c r="C88" s="15" t="s">
        <v>18</v>
      </c>
      <c r="D88" s="15" t="s">
        <v>0</v>
      </c>
      <c r="E88" s="15" t="s">
        <v>80</v>
      </c>
      <c r="F88" s="17" t="s">
        <v>361</v>
      </c>
      <c r="G88" s="17" t="s">
        <v>210</v>
      </c>
      <c r="H88" s="17" t="s">
        <v>362</v>
      </c>
      <c r="I88" s="17" t="s">
        <v>502</v>
      </c>
      <c r="J88" s="17">
        <v>77000000</v>
      </c>
      <c r="K88" s="15" t="s">
        <v>22</v>
      </c>
      <c r="L88" s="30">
        <v>43556</v>
      </c>
      <c r="M88" s="30">
        <v>44651</v>
      </c>
      <c r="N88" s="32"/>
      <c r="O88" s="15"/>
      <c r="P88" s="31">
        <v>15838.08</v>
      </c>
      <c r="Q88" s="15" t="s">
        <v>384</v>
      </c>
      <c r="R88" s="35" t="s">
        <v>364</v>
      </c>
      <c r="S88" s="32" t="s">
        <v>24</v>
      </c>
      <c r="T88" s="32" t="s">
        <v>24</v>
      </c>
      <c r="U88" s="32"/>
      <c r="V88" s="16" t="s">
        <v>363</v>
      </c>
      <c r="W88" s="32" t="s">
        <v>19</v>
      </c>
    </row>
    <row r="89" spans="1:23" s="6" customFormat="1" ht="52.8" x14ac:dyDescent="0.3">
      <c r="A89" s="15"/>
      <c r="B89" s="15" t="s">
        <v>19</v>
      </c>
      <c r="C89" s="15" t="s">
        <v>18</v>
      </c>
      <c r="D89" s="15" t="s">
        <v>1</v>
      </c>
      <c r="E89" s="15" t="s">
        <v>80</v>
      </c>
      <c r="F89" s="17" t="s">
        <v>543</v>
      </c>
      <c r="G89" s="17" t="s">
        <v>66</v>
      </c>
      <c r="H89" s="17" t="s">
        <v>362</v>
      </c>
      <c r="I89" s="17" t="s">
        <v>502</v>
      </c>
      <c r="J89" s="17">
        <v>73000000</v>
      </c>
      <c r="K89" s="15" t="s">
        <v>22</v>
      </c>
      <c r="L89" s="30">
        <v>44019</v>
      </c>
      <c r="M89" s="30">
        <v>44748</v>
      </c>
      <c r="N89" s="32"/>
      <c r="O89" s="15"/>
      <c r="P89" s="31">
        <f>24484*2</f>
        <v>48968</v>
      </c>
      <c r="Q89" s="15" t="s">
        <v>365</v>
      </c>
      <c r="R89" s="35" t="s">
        <v>367</v>
      </c>
      <c r="S89" s="32" t="s">
        <v>24</v>
      </c>
      <c r="T89" s="32" t="s">
        <v>54</v>
      </c>
      <c r="U89" s="15" t="s">
        <v>366</v>
      </c>
      <c r="V89" s="16" t="s">
        <v>363</v>
      </c>
      <c r="W89" s="32" t="s">
        <v>19</v>
      </c>
    </row>
    <row r="90" spans="1:23" s="6" customFormat="1" ht="66" x14ac:dyDescent="0.3">
      <c r="A90" s="15" t="s">
        <v>19</v>
      </c>
      <c r="B90" s="15" t="s">
        <v>19</v>
      </c>
      <c r="C90" s="15" t="s">
        <v>19</v>
      </c>
      <c r="D90" s="43" t="s">
        <v>2</v>
      </c>
      <c r="E90" s="15" t="s">
        <v>80</v>
      </c>
      <c r="F90" s="17" t="s">
        <v>374</v>
      </c>
      <c r="G90" s="17" t="s">
        <v>71</v>
      </c>
      <c r="H90" s="44" t="s">
        <v>372</v>
      </c>
      <c r="I90" s="44" t="s">
        <v>502</v>
      </c>
      <c r="J90" s="34" t="s">
        <v>554</v>
      </c>
      <c r="K90" s="15" t="s">
        <v>22</v>
      </c>
      <c r="L90" s="30">
        <v>44105</v>
      </c>
      <c r="M90" s="30">
        <v>45565</v>
      </c>
      <c r="N90" s="32">
        <v>0</v>
      </c>
      <c r="O90" s="15"/>
      <c r="P90" s="31">
        <v>700000</v>
      </c>
      <c r="Q90" s="15" t="s">
        <v>199</v>
      </c>
      <c r="R90" s="35" t="s">
        <v>200</v>
      </c>
      <c r="S90" s="32" t="s">
        <v>18</v>
      </c>
      <c r="T90" s="32" t="s">
        <v>24</v>
      </c>
      <c r="U90" s="32"/>
      <c r="V90" s="16" t="s">
        <v>34</v>
      </c>
      <c r="W90" s="32" t="s">
        <v>19</v>
      </c>
    </row>
    <row r="91" spans="1:23" s="6" customFormat="1" ht="63" customHeight="1" x14ac:dyDescent="0.3">
      <c r="A91" s="15" t="s">
        <v>19</v>
      </c>
      <c r="B91" s="15" t="s">
        <v>18</v>
      </c>
      <c r="C91" s="15" t="s">
        <v>18</v>
      </c>
      <c r="D91" s="43" t="s">
        <v>0</v>
      </c>
      <c r="E91" s="15" t="s">
        <v>80</v>
      </c>
      <c r="F91" s="17" t="s">
        <v>375</v>
      </c>
      <c r="G91" s="17" t="s">
        <v>449</v>
      </c>
      <c r="H91" s="17" t="s">
        <v>488</v>
      </c>
      <c r="I91" s="44" t="s">
        <v>502</v>
      </c>
      <c r="J91" s="17">
        <v>79000000</v>
      </c>
      <c r="K91" s="15" t="s">
        <v>30</v>
      </c>
      <c r="L91" s="30">
        <v>43549</v>
      </c>
      <c r="M91" s="30">
        <v>43836</v>
      </c>
      <c r="N91" s="32"/>
      <c r="O91" s="15"/>
      <c r="P91" s="31">
        <v>15000</v>
      </c>
      <c r="Q91" s="15" t="s">
        <v>152</v>
      </c>
      <c r="R91" s="35" t="s">
        <v>153</v>
      </c>
      <c r="S91" s="32" t="s">
        <v>24</v>
      </c>
      <c r="T91" s="32" t="s">
        <v>24</v>
      </c>
      <c r="U91" s="32"/>
      <c r="V91" s="16" t="s">
        <v>331</v>
      </c>
      <c r="W91" s="32" t="s">
        <v>19</v>
      </c>
    </row>
    <row r="92" spans="1:23" s="6" customFormat="1" ht="66" x14ac:dyDescent="0.3">
      <c r="A92" s="15" t="s">
        <v>19</v>
      </c>
      <c r="B92" s="15" t="s">
        <v>19</v>
      </c>
      <c r="C92" s="15" t="s">
        <v>19</v>
      </c>
      <c r="D92" s="43" t="s">
        <v>2</v>
      </c>
      <c r="E92" s="15" t="s">
        <v>80</v>
      </c>
      <c r="F92" s="17" t="s">
        <v>376</v>
      </c>
      <c r="G92" s="17" t="s">
        <v>66</v>
      </c>
      <c r="H92" s="17" t="s">
        <v>385</v>
      </c>
      <c r="I92" s="44" t="s">
        <v>502</v>
      </c>
      <c r="J92" s="17">
        <v>48000000</v>
      </c>
      <c r="K92" s="15" t="s">
        <v>22</v>
      </c>
      <c r="L92" s="30" t="s">
        <v>64</v>
      </c>
      <c r="M92" s="30" t="s">
        <v>64</v>
      </c>
      <c r="N92" s="32"/>
      <c r="O92" s="15" t="s">
        <v>408</v>
      </c>
      <c r="P92" s="31"/>
      <c r="Q92" s="15" t="s">
        <v>514</v>
      </c>
      <c r="R92" s="35"/>
      <c r="S92" s="32"/>
      <c r="T92" s="32"/>
      <c r="U92" s="32"/>
      <c r="V92" s="16" t="s">
        <v>379</v>
      </c>
      <c r="W92" s="32"/>
    </row>
    <row r="93" spans="1:23" s="6" customFormat="1" ht="71.7" customHeight="1" x14ac:dyDescent="0.3">
      <c r="A93" s="15" t="s">
        <v>19</v>
      </c>
      <c r="B93" s="15" t="s">
        <v>18</v>
      </c>
      <c r="C93" s="15" t="s">
        <v>18</v>
      </c>
      <c r="D93" s="43" t="s">
        <v>0</v>
      </c>
      <c r="E93" s="15" t="s">
        <v>80</v>
      </c>
      <c r="F93" s="17" t="s">
        <v>377</v>
      </c>
      <c r="G93" s="17" t="s">
        <v>66</v>
      </c>
      <c r="H93" s="17" t="s">
        <v>373</v>
      </c>
      <c r="I93" s="44" t="s">
        <v>502</v>
      </c>
      <c r="J93" s="17">
        <v>48000000</v>
      </c>
      <c r="K93" s="15" t="s">
        <v>30</v>
      </c>
      <c r="L93" s="30">
        <v>43556</v>
      </c>
      <c r="M93" s="30">
        <v>43921</v>
      </c>
      <c r="N93" s="32">
        <v>0</v>
      </c>
      <c r="O93" s="15"/>
      <c r="P93" s="31" t="s">
        <v>515</v>
      </c>
      <c r="Q93" s="15" t="s">
        <v>405</v>
      </c>
      <c r="R93" s="35" t="s">
        <v>406</v>
      </c>
      <c r="S93" s="32" t="s">
        <v>24</v>
      </c>
      <c r="T93" s="32" t="s">
        <v>24</v>
      </c>
      <c r="U93" s="32"/>
      <c r="V93" s="16" t="s">
        <v>252</v>
      </c>
      <c r="W93" s="32" t="s">
        <v>19</v>
      </c>
    </row>
    <row r="94" spans="1:23" s="6" customFormat="1" ht="68.25" customHeight="1" x14ac:dyDescent="0.3">
      <c r="A94" s="15" t="s">
        <v>18</v>
      </c>
      <c r="B94" s="15" t="s">
        <v>19</v>
      </c>
      <c r="C94" s="15" t="s">
        <v>18</v>
      </c>
      <c r="D94" s="43" t="s">
        <v>1</v>
      </c>
      <c r="E94" s="15" t="s">
        <v>80</v>
      </c>
      <c r="F94" s="17" t="s">
        <v>466</v>
      </c>
      <c r="G94" s="17" t="s">
        <v>35</v>
      </c>
      <c r="H94" s="45" t="s">
        <v>497</v>
      </c>
      <c r="I94" s="45" t="s">
        <v>504</v>
      </c>
      <c r="J94" s="17">
        <v>30000000</v>
      </c>
      <c r="K94" s="15" t="s">
        <v>22</v>
      </c>
      <c r="L94" s="30">
        <v>43571</v>
      </c>
      <c r="M94" s="30">
        <v>45504</v>
      </c>
      <c r="N94" s="32">
        <v>0</v>
      </c>
      <c r="O94" s="15"/>
      <c r="P94" s="31"/>
      <c r="Q94" s="15" t="s">
        <v>378</v>
      </c>
      <c r="R94" s="35" t="s">
        <v>386</v>
      </c>
      <c r="S94" s="32"/>
      <c r="T94" s="32"/>
      <c r="U94" s="32"/>
      <c r="V94" s="16" t="s">
        <v>225</v>
      </c>
      <c r="W94" s="32"/>
    </row>
    <row r="95" spans="1:23" s="6" customFormat="1" ht="85.5" customHeight="1" x14ac:dyDescent="0.3">
      <c r="A95" s="15" t="s">
        <v>19</v>
      </c>
      <c r="B95" s="15" t="s">
        <v>19</v>
      </c>
      <c r="C95" s="15" t="s">
        <v>19</v>
      </c>
      <c r="D95" s="15" t="s">
        <v>2</v>
      </c>
      <c r="E95" s="15" t="s">
        <v>80</v>
      </c>
      <c r="F95" s="17" t="s">
        <v>380</v>
      </c>
      <c r="G95" s="17" t="s">
        <v>21</v>
      </c>
      <c r="H95" s="17" t="s">
        <v>489</v>
      </c>
      <c r="I95" s="17" t="s">
        <v>502</v>
      </c>
      <c r="J95" s="17">
        <v>66000000</v>
      </c>
      <c r="K95" s="15" t="s">
        <v>22</v>
      </c>
      <c r="L95" s="30">
        <v>43647</v>
      </c>
      <c r="M95" s="30">
        <v>44742</v>
      </c>
      <c r="N95" s="32">
        <v>2</v>
      </c>
      <c r="O95" s="30">
        <v>45107</v>
      </c>
      <c r="P95" s="31">
        <v>1887545</v>
      </c>
      <c r="Q95" s="15" t="s">
        <v>381</v>
      </c>
      <c r="R95" s="25" t="s">
        <v>179</v>
      </c>
      <c r="S95" s="32" t="s">
        <v>24</v>
      </c>
      <c r="T95" s="32" t="s">
        <v>23</v>
      </c>
      <c r="U95" s="32"/>
      <c r="V95" s="16" t="s">
        <v>252</v>
      </c>
      <c r="W95" s="32" t="s">
        <v>19</v>
      </c>
    </row>
    <row r="96" spans="1:23" s="6" customFormat="1" ht="106.5" customHeight="1" x14ac:dyDescent="0.3">
      <c r="A96" s="15" t="s">
        <v>18</v>
      </c>
      <c r="B96" s="15" t="s">
        <v>19</v>
      </c>
      <c r="C96" s="15" t="s">
        <v>18</v>
      </c>
      <c r="D96" s="15" t="s">
        <v>1</v>
      </c>
      <c r="E96" s="15" t="s">
        <v>80</v>
      </c>
      <c r="F96" s="17" t="s">
        <v>389</v>
      </c>
      <c r="G96" s="17" t="s">
        <v>21</v>
      </c>
      <c r="H96" s="17" t="s">
        <v>482</v>
      </c>
      <c r="I96" s="17" t="s">
        <v>65</v>
      </c>
      <c r="J96" s="17">
        <v>45000000</v>
      </c>
      <c r="K96" s="15" t="s">
        <v>22</v>
      </c>
      <c r="L96" s="30">
        <v>43654</v>
      </c>
      <c r="M96" s="30">
        <v>44749</v>
      </c>
      <c r="N96" s="32">
        <v>2</v>
      </c>
      <c r="O96" s="15"/>
      <c r="P96" s="31">
        <f>366507+63161+84044+11229.04</f>
        <v>524941.04</v>
      </c>
      <c r="Q96" s="15" t="s">
        <v>390</v>
      </c>
      <c r="R96" s="35" t="s">
        <v>394</v>
      </c>
      <c r="S96" s="32" t="s">
        <v>24</v>
      </c>
      <c r="T96" s="32" t="s">
        <v>24</v>
      </c>
      <c r="U96" s="41" t="s">
        <v>395</v>
      </c>
      <c r="V96" s="16" t="s">
        <v>34</v>
      </c>
      <c r="W96" s="32" t="s">
        <v>19</v>
      </c>
    </row>
    <row r="97" spans="1:23" s="6" customFormat="1" ht="69" customHeight="1" x14ac:dyDescent="0.3">
      <c r="A97" s="15" t="s">
        <v>19</v>
      </c>
      <c r="B97" s="15" t="s">
        <v>18</v>
      </c>
      <c r="C97" s="15" t="s">
        <v>18</v>
      </c>
      <c r="D97" s="15" t="s">
        <v>0</v>
      </c>
      <c r="E97" s="15" t="s">
        <v>80</v>
      </c>
      <c r="F97" s="17" t="s">
        <v>391</v>
      </c>
      <c r="G97" s="17" t="s">
        <v>396</v>
      </c>
      <c r="H97" s="17" t="s">
        <v>393</v>
      </c>
      <c r="I97" s="17" t="s">
        <v>502</v>
      </c>
      <c r="J97" s="17" t="s">
        <v>64</v>
      </c>
      <c r="K97" s="15" t="s">
        <v>22</v>
      </c>
      <c r="L97" s="30">
        <v>43556</v>
      </c>
      <c r="M97" s="30">
        <v>44651</v>
      </c>
      <c r="N97" s="32">
        <v>3</v>
      </c>
      <c r="O97" s="15"/>
      <c r="P97" s="31"/>
      <c r="Q97" s="15"/>
      <c r="R97" s="35"/>
      <c r="S97" s="32" t="s">
        <v>18</v>
      </c>
      <c r="T97" s="32"/>
      <c r="U97" s="32"/>
      <c r="V97" s="16" t="s">
        <v>529</v>
      </c>
      <c r="W97" s="32" t="s">
        <v>19</v>
      </c>
    </row>
    <row r="98" spans="1:23" s="6" customFormat="1" ht="66" customHeight="1" x14ac:dyDescent="0.3">
      <c r="A98" s="15" t="s">
        <v>18</v>
      </c>
      <c r="B98" s="15" t="s">
        <v>19</v>
      </c>
      <c r="C98" s="15" t="s">
        <v>18</v>
      </c>
      <c r="D98" s="15" t="s">
        <v>1</v>
      </c>
      <c r="E98" s="15" t="s">
        <v>80</v>
      </c>
      <c r="F98" s="17" t="s">
        <v>392</v>
      </c>
      <c r="G98" s="17" t="s">
        <v>396</v>
      </c>
      <c r="H98" s="17" t="s">
        <v>393</v>
      </c>
      <c r="I98" s="17" t="s">
        <v>502</v>
      </c>
      <c r="J98" s="17" t="s">
        <v>64</v>
      </c>
      <c r="K98" s="15" t="s">
        <v>22</v>
      </c>
      <c r="L98" s="30">
        <v>43556</v>
      </c>
      <c r="M98" s="30">
        <v>43921</v>
      </c>
      <c r="N98" s="32">
        <v>1</v>
      </c>
      <c r="O98" s="15"/>
      <c r="P98" s="31"/>
      <c r="Q98" s="15"/>
      <c r="R98" s="35"/>
      <c r="S98" s="32" t="s">
        <v>18</v>
      </c>
      <c r="T98" s="32"/>
      <c r="U98" s="32"/>
      <c r="V98" s="16" t="s">
        <v>529</v>
      </c>
      <c r="W98" s="32" t="s">
        <v>19</v>
      </c>
    </row>
    <row r="99" spans="1:23" s="6" customFormat="1" ht="66" x14ac:dyDescent="0.3">
      <c r="A99" s="15" t="s">
        <v>19</v>
      </c>
      <c r="B99" s="15" t="s">
        <v>19</v>
      </c>
      <c r="C99" s="15" t="s">
        <v>19</v>
      </c>
      <c r="D99" s="15" t="s">
        <v>2</v>
      </c>
      <c r="E99" s="15" t="s">
        <v>80</v>
      </c>
      <c r="F99" s="17" t="s">
        <v>398</v>
      </c>
      <c r="G99" s="17" t="s">
        <v>21</v>
      </c>
      <c r="H99" s="17" t="s">
        <v>399</v>
      </c>
      <c r="I99" s="17" t="s">
        <v>516</v>
      </c>
      <c r="J99" s="17">
        <v>37000000</v>
      </c>
      <c r="K99" s="15" t="s">
        <v>22</v>
      </c>
      <c r="L99" s="30">
        <v>43709</v>
      </c>
      <c r="M99" s="30">
        <v>44074</v>
      </c>
      <c r="N99" s="32">
        <v>0</v>
      </c>
      <c r="O99" s="15">
        <v>0</v>
      </c>
      <c r="P99" s="31">
        <v>7000</v>
      </c>
      <c r="Q99" s="15" t="s">
        <v>400</v>
      </c>
      <c r="R99" s="35" t="s">
        <v>407</v>
      </c>
      <c r="S99" s="32" t="s">
        <v>18</v>
      </c>
      <c r="T99" s="32" t="s">
        <v>18</v>
      </c>
      <c r="U99" s="32"/>
      <c r="V99" s="16" t="s">
        <v>387</v>
      </c>
      <c r="W99" s="32" t="s">
        <v>19</v>
      </c>
    </row>
    <row r="100" spans="1:23" s="6" customFormat="1" ht="63.6" customHeight="1" x14ac:dyDescent="0.3">
      <c r="A100" s="15" t="s">
        <v>19</v>
      </c>
      <c r="B100" s="15" t="s">
        <v>18</v>
      </c>
      <c r="C100" s="15" t="s">
        <v>18</v>
      </c>
      <c r="D100" s="15" t="s">
        <v>0</v>
      </c>
      <c r="E100" s="15" t="s">
        <v>80</v>
      </c>
      <c r="F100" s="17" t="s">
        <v>410</v>
      </c>
      <c r="G100" s="17" t="s">
        <v>71</v>
      </c>
      <c r="H100" s="17" t="s">
        <v>411</v>
      </c>
      <c r="I100" s="17" t="s">
        <v>502</v>
      </c>
      <c r="J100" s="17">
        <v>79000000</v>
      </c>
      <c r="K100" s="15" t="s">
        <v>30</v>
      </c>
      <c r="L100" s="30">
        <v>43689</v>
      </c>
      <c r="M100" s="30">
        <v>44419</v>
      </c>
      <c r="N100" s="32">
        <v>0</v>
      </c>
      <c r="O100" s="15">
        <v>0</v>
      </c>
      <c r="P100" s="31">
        <v>25000</v>
      </c>
      <c r="Q100" s="15" t="s">
        <v>412</v>
      </c>
      <c r="R100" s="35" t="s">
        <v>413</v>
      </c>
      <c r="S100" s="32"/>
      <c r="T100" s="32"/>
      <c r="U100" s="32"/>
      <c r="V100" s="16" t="s">
        <v>34</v>
      </c>
      <c r="W100" s="32"/>
    </row>
    <row r="101" spans="1:23" s="6" customFormat="1" ht="78" customHeight="1" x14ac:dyDescent="0.3">
      <c r="A101" s="15" t="s">
        <v>19</v>
      </c>
      <c r="B101" s="15" t="s">
        <v>18</v>
      </c>
      <c r="C101" s="15" t="s">
        <v>18</v>
      </c>
      <c r="D101" s="15" t="s">
        <v>0</v>
      </c>
      <c r="E101" s="15" t="s">
        <v>80</v>
      </c>
      <c r="F101" s="17" t="s">
        <v>415</v>
      </c>
      <c r="G101" s="17" t="s">
        <v>71</v>
      </c>
      <c r="H101" s="17" t="s">
        <v>414</v>
      </c>
      <c r="I101" s="17" t="s">
        <v>65</v>
      </c>
      <c r="J101" s="17">
        <v>45000000</v>
      </c>
      <c r="K101" s="15" t="s">
        <v>22</v>
      </c>
      <c r="L101" s="30">
        <v>43739</v>
      </c>
      <c r="M101" s="30">
        <v>44469</v>
      </c>
      <c r="N101" s="32">
        <v>1</v>
      </c>
      <c r="O101" s="30">
        <v>44287</v>
      </c>
      <c r="P101" s="31">
        <v>2862500</v>
      </c>
      <c r="Q101" s="15" t="s">
        <v>301</v>
      </c>
      <c r="R101" s="35" t="s">
        <v>302</v>
      </c>
      <c r="S101" s="32" t="s">
        <v>19</v>
      </c>
      <c r="T101" s="32" t="s">
        <v>24</v>
      </c>
      <c r="U101" s="32"/>
      <c r="V101" s="16" t="s">
        <v>34</v>
      </c>
      <c r="W101" s="32" t="s">
        <v>19</v>
      </c>
    </row>
    <row r="102" spans="1:23" s="6" customFormat="1" ht="58.5" customHeight="1" x14ac:dyDescent="0.3">
      <c r="A102" s="15" t="s">
        <v>18</v>
      </c>
      <c r="B102" s="15" t="s">
        <v>19</v>
      </c>
      <c r="C102" s="15" t="s">
        <v>18</v>
      </c>
      <c r="D102" s="15" t="s">
        <v>1</v>
      </c>
      <c r="E102" s="15" t="s">
        <v>80</v>
      </c>
      <c r="F102" s="17" t="s">
        <v>416</v>
      </c>
      <c r="G102" s="17" t="s">
        <v>490</v>
      </c>
      <c r="H102" s="17" t="s">
        <v>371</v>
      </c>
      <c r="I102" s="17" t="s">
        <v>502</v>
      </c>
      <c r="J102" s="17">
        <v>79000000</v>
      </c>
      <c r="K102" s="15" t="s">
        <v>22</v>
      </c>
      <c r="L102" s="30">
        <v>43556</v>
      </c>
      <c r="M102" s="30">
        <v>43921</v>
      </c>
      <c r="N102" s="32">
        <v>0</v>
      </c>
      <c r="O102" s="15"/>
      <c r="P102" s="31">
        <v>3525</v>
      </c>
      <c r="Q102" s="15" t="s">
        <v>417</v>
      </c>
      <c r="R102" s="35"/>
      <c r="S102" s="32" t="s">
        <v>23</v>
      </c>
      <c r="T102" s="32" t="s">
        <v>24</v>
      </c>
      <c r="U102" s="32"/>
      <c r="V102" s="16" t="s">
        <v>444</v>
      </c>
      <c r="W102" s="32"/>
    </row>
    <row r="103" spans="1:23" s="6" customFormat="1" ht="58.5" customHeight="1" x14ac:dyDescent="0.3">
      <c r="A103" s="43" t="s">
        <v>19</v>
      </c>
      <c r="B103" s="43" t="s">
        <v>19</v>
      </c>
      <c r="C103" s="43" t="s">
        <v>18</v>
      </c>
      <c r="D103" s="15" t="s">
        <v>0</v>
      </c>
      <c r="E103" s="15" t="s">
        <v>80</v>
      </c>
      <c r="F103" s="2" t="s">
        <v>36</v>
      </c>
      <c r="G103" s="2" t="s">
        <v>21</v>
      </c>
      <c r="H103" s="2" t="s">
        <v>37</v>
      </c>
      <c r="I103" s="15" t="s">
        <v>254</v>
      </c>
      <c r="J103" s="17">
        <v>72000000</v>
      </c>
      <c r="K103" s="15" t="s">
        <v>22</v>
      </c>
      <c r="L103" s="46">
        <v>43922</v>
      </c>
      <c r="M103" s="47">
        <v>44286</v>
      </c>
      <c r="N103" s="48"/>
      <c r="O103" s="15" t="s">
        <v>38</v>
      </c>
      <c r="P103" s="49">
        <f>8602.87*2</f>
        <v>17205.740000000002</v>
      </c>
      <c r="Q103" s="50" t="s">
        <v>39</v>
      </c>
      <c r="R103" s="50" t="s">
        <v>40</v>
      </c>
      <c r="S103" s="43"/>
      <c r="T103" s="50"/>
      <c r="U103" s="50"/>
      <c r="V103" s="50" t="s">
        <v>481</v>
      </c>
      <c r="W103" s="50" t="s">
        <v>19</v>
      </c>
    </row>
    <row r="104" spans="1:23" s="6" customFormat="1" ht="96" customHeight="1" x14ac:dyDescent="0.3">
      <c r="A104" s="15" t="s">
        <v>19</v>
      </c>
      <c r="B104" s="15" t="s">
        <v>18</v>
      </c>
      <c r="C104" s="15" t="s">
        <v>18</v>
      </c>
      <c r="D104" s="15" t="s">
        <v>0</v>
      </c>
      <c r="E104" s="15" t="s">
        <v>80</v>
      </c>
      <c r="F104" s="17" t="s">
        <v>418</v>
      </c>
      <c r="G104" s="17" t="s">
        <v>201</v>
      </c>
      <c r="H104" s="17" t="s">
        <v>419</v>
      </c>
      <c r="I104" s="17" t="s">
        <v>517</v>
      </c>
      <c r="J104" s="17">
        <v>45000000</v>
      </c>
      <c r="K104" s="15" t="s">
        <v>22</v>
      </c>
      <c r="L104" s="30">
        <v>43709</v>
      </c>
      <c r="M104" s="30">
        <v>44439</v>
      </c>
      <c r="N104" s="32" t="s">
        <v>100</v>
      </c>
      <c r="O104" s="30">
        <v>44255</v>
      </c>
      <c r="P104" s="31">
        <v>248000</v>
      </c>
      <c r="Q104" s="15" t="s">
        <v>420</v>
      </c>
      <c r="R104" s="35" t="s">
        <v>421</v>
      </c>
      <c r="S104" s="32"/>
      <c r="T104" s="32" t="s">
        <v>24</v>
      </c>
      <c r="U104" s="32"/>
      <c r="V104" s="16" t="s">
        <v>359</v>
      </c>
      <c r="W104" s="32" t="s">
        <v>19</v>
      </c>
    </row>
    <row r="105" spans="1:23" s="6" customFormat="1" ht="85.2" customHeight="1" x14ac:dyDescent="0.3">
      <c r="A105" s="15" t="s">
        <v>19</v>
      </c>
      <c r="B105" s="15" t="s">
        <v>18</v>
      </c>
      <c r="C105" s="15" t="s">
        <v>18</v>
      </c>
      <c r="D105" s="15" t="s">
        <v>0</v>
      </c>
      <c r="E105" s="15" t="s">
        <v>80</v>
      </c>
      <c r="F105" s="17" t="s">
        <v>446</v>
      </c>
      <c r="G105" s="17" t="s">
        <v>201</v>
      </c>
      <c r="H105" s="17" t="s">
        <v>431</v>
      </c>
      <c r="I105" s="17" t="s">
        <v>502</v>
      </c>
      <c r="J105" s="17">
        <v>79000000</v>
      </c>
      <c r="K105" s="15" t="s">
        <v>30</v>
      </c>
      <c r="L105" s="30">
        <v>43727</v>
      </c>
      <c r="M105" s="30">
        <v>43951</v>
      </c>
      <c r="N105" s="32">
        <v>0</v>
      </c>
      <c r="O105" s="15"/>
      <c r="P105" s="31">
        <v>84880</v>
      </c>
      <c r="Q105" s="15" t="s">
        <v>404</v>
      </c>
      <c r="R105" s="35" t="s">
        <v>432</v>
      </c>
      <c r="S105" s="32"/>
      <c r="T105" s="32" t="s">
        <v>24</v>
      </c>
      <c r="U105" s="32"/>
      <c r="V105" s="16" t="s">
        <v>46</v>
      </c>
      <c r="W105" s="32" t="s">
        <v>19</v>
      </c>
    </row>
    <row r="106" spans="1:23" s="6" customFormat="1" ht="63.75" customHeight="1" x14ac:dyDescent="0.3">
      <c r="A106" s="15" t="s">
        <v>19</v>
      </c>
      <c r="B106" s="15" t="s">
        <v>19</v>
      </c>
      <c r="C106" s="15" t="s">
        <v>19</v>
      </c>
      <c r="D106" s="15" t="s">
        <v>2</v>
      </c>
      <c r="E106" s="15" t="s">
        <v>80</v>
      </c>
      <c r="F106" s="17" t="s">
        <v>437</v>
      </c>
      <c r="G106" s="17" t="s">
        <v>311</v>
      </c>
      <c r="H106" s="17" t="s">
        <v>471</v>
      </c>
      <c r="I106" s="17" t="s">
        <v>512</v>
      </c>
      <c r="J106" s="17">
        <v>32000000</v>
      </c>
      <c r="K106" s="15" t="s">
        <v>22</v>
      </c>
      <c r="L106" s="30">
        <v>43739</v>
      </c>
      <c r="M106" s="30">
        <v>45565</v>
      </c>
      <c r="N106" s="32">
        <v>0</v>
      </c>
      <c r="O106" s="15"/>
      <c r="P106" s="42">
        <v>389782</v>
      </c>
      <c r="Q106" s="15" t="s">
        <v>438</v>
      </c>
      <c r="R106" s="35" t="s">
        <v>478</v>
      </c>
      <c r="S106" s="32"/>
      <c r="T106" s="32" t="s">
        <v>24</v>
      </c>
      <c r="U106" s="32">
        <v>3376202</v>
      </c>
      <c r="V106" s="16" t="s">
        <v>439</v>
      </c>
      <c r="W106" s="32" t="s">
        <v>19</v>
      </c>
    </row>
    <row r="107" spans="1:23" s="6" customFormat="1" ht="66" x14ac:dyDescent="0.3">
      <c r="A107" s="15" t="s">
        <v>19</v>
      </c>
      <c r="B107" s="15" t="s">
        <v>19</v>
      </c>
      <c r="C107" s="15" t="s">
        <v>19</v>
      </c>
      <c r="D107" s="15" t="s">
        <v>2</v>
      </c>
      <c r="E107" s="15" t="s">
        <v>80</v>
      </c>
      <c r="F107" s="17" t="s">
        <v>440</v>
      </c>
      <c r="G107" s="17" t="s">
        <v>66</v>
      </c>
      <c r="H107" s="17" t="s">
        <v>441</v>
      </c>
      <c r="I107" s="17" t="s">
        <v>502</v>
      </c>
      <c r="J107" s="17">
        <v>32000000</v>
      </c>
      <c r="K107" s="15" t="s">
        <v>22</v>
      </c>
      <c r="L107" s="30">
        <v>43616</v>
      </c>
      <c r="M107" s="30">
        <v>43983</v>
      </c>
      <c r="N107" s="32" t="s">
        <v>100</v>
      </c>
      <c r="O107" s="15"/>
      <c r="P107" s="31">
        <v>5105</v>
      </c>
      <c r="Q107" s="15" t="s">
        <v>971</v>
      </c>
      <c r="R107" s="35" t="s">
        <v>445</v>
      </c>
      <c r="S107" s="32" t="s">
        <v>19</v>
      </c>
      <c r="T107" s="32" t="s">
        <v>24</v>
      </c>
      <c r="U107" s="32"/>
      <c r="V107" s="16" t="s">
        <v>28</v>
      </c>
      <c r="W107" s="32" t="s">
        <v>19</v>
      </c>
    </row>
    <row r="108" spans="1:23" s="6" customFormat="1" ht="63.75" customHeight="1" x14ac:dyDescent="0.3">
      <c r="A108" s="15" t="s">
        <v>19</v>
      </c>
      <c r="B108" s="15" t="s">
        <v>18</v>
      </c>
      <c r="C108" s="15" t="s">
        <v>18</v>
      </c>
      <c r="D108" s="15" t="s">
        <v>0</v>
      </c>
      <c r="E108" s="15" t="s">
        <v>80</v>
      </c>
      <c r="F108" s="17" t="s">
        <v>442</v>
      </c>
      <c r="G108" s="17" t="s">
        <v>285</v>
      </c>
      <c r="H108" s="17" t="s">
        <v>472</v>
      </c>
      <c r="I108" s="17" t="s">
        <v>503</v>
      </c>
      <c r="J108" s="17">
        <v>45000000</v>
      </c>
      <c r="K108" s="15" t="s">
        <v>22</v>
      </c>
      <c r="L108" s="30">
        <v>43374</v>
      </c>
      <c r="M108" s="30">
        <v>44469</v>
      </c>
      <c r="N108" s="32"/>
      <c r="O108" s="15"/>
      <c r="P108" s="31">
        <v>90000</v>
      </c>
      <c r="Q108" s="15" t="s">
        <v>457</v>
      </c>
      <c r="R108" s="35" t="s">
        <v>473</v>
      </c>
      <c r="S108" s="32" t="s">
        <v>19</v>
      </c>
      <c r="T108" s="32"/>
      <c r="U108" s="32"/>
      <c r="V108" s="16" t="s">
        <v>387</v>
      </c>
      <c r="W108" s="32" t="s">
        <v>19</v>
      </c>
    </row>
    <row r="109" spans="1:23" s="6" customFormat="1" ht="70.5" customHeight="1" x14ac:dyDescent="0.3">
      <c r="A109" s="15" t="s">
        <v>19</v>
      </c>
      <c r="B109" s="15" t="s">
        <v>19</v>
      </c>
      <c r="C109" s="15" t="s">
        <v>19</v>
      </c>
      <c r="D109" s="15" t="s">
        <v>2</v>
      </c>
      <c r="E109" s="15" t="s">
        <v>80</v>
      </c>
      <c r="F109" s="17" t="s">
        <v>451</v>
      </c>
      <c r="G109" s="17" t="s">
        <v>458</v>
      </c>
      <c r="H109" s="17" t="s">
        <v>452</v>
      </c>
      <c r="I109" s="17" t="s">
        <v>502</v>
      </c>
      <c r="J109" s="17">
        <v>85000000</v>
      </c>
      <c r="K109" s="15" t="s">
        <v>22</v>
      </c>
      <c r="L109" s="30">
        <v>43922</v>
      </c>
      <c r="M109" s="30">
        <v>44286</v>
      </c>
      <c r="N109" s="32">
        <v>0</v>
      </c>
      <c r="O109" s="21">
        <v>43862</v>
      </c>
      <c r="P109" s="40">
        <v>999</v>
      </c>
      <c r="Q109" s="15" t="s">
        <v>453</v>
      </c>
      <c r="R109" s="35" t="s">
        <v>454</v>
      </c>
      <c r="S109" s="32"/>
      <c r="T109" s="32" t="s">
        <v>24</v>
      </c>
      <c r="U109" s="32"/>
      <c r="V109" s="16" t="s">
        <v>455</v>
      </c>
      <c r="W109" s="32" t="s">
        <v>19</v>
      </c>
    </row>
    <row r="110" spans="1:23" s="6" customFormat="1" ht="52.8" x14ac:dyDescent="0.3">
      <c r="A110" s="15"/>
      <c r="B110" s="15"/>
      <c r="C110" s="15"/>
      <c r="D110" s="15" t="s">
        <v>0</v>
      </c>
      <c r="E110" s="15" t="s">
        <v>80</v>
      </c>
      <c r="F110" s="17" t="s">
        <v>459</v>
      </c>
      <c r="G110" s="17" t="s">
        <v>115</v>
      </c>
      <c r="H110" s="17" t="s">
        <v>474</v>
      </c>
      <c r="I110" s="17" t="s">
        <v>507</v>
      </c>
      <c r="J110" s="17">
        <v>79000000</v>
      </c>
      <c r="K110" s="15" t="s">
        <v>30</v>
      </c>
      <c r="L110" s="30">
        <v>43556</v>
      </c>
      <c r="M110" s="30">
        <v>44651</v>
      </c>
      <c r="N110" s="32">
        <v>3</v>
      </c>
      <c r="O110" s="15" t="s">
        <v>50</v>
      </c>
      <c r="P110" s="31">
        <v>15837</v>
      </c>
      <c r="Q110" s="15" t="s">
        <v>161</v>
      </c>
      <c r="R110" s="35" t="s">
        <v>476</v>
      </c>
      <c r="S110" s="32" t="s">
        <v>18</v>
      </c>
      <c r="T110" s="32" t="s">
        <v>24</v>
      </c>
      <c r="U110" s="32"/>
      <c r="V110" s="16" t="s">
        <v>691</v>
      </c>
      <c r="W110" s="32" t="s">
        <v>19</v>
      </c>
    </row>
    <row r="111" spans="1:23" s="6" customFormat="1" ht="84" customHeight="1" x14ac:dyDescent="0.3">
      <c r="A111" s="15" t="s">
        <v>19</v>
      </c>
      <c r="B111" s="15" t="s">
        <v>19</v>
      </c>
      <c r="C111" s="15" t="s">
        <v>19</v>
      </c>
      <c r="D111" s="15" t="s">
        <v>2</v>
      </c>
      <c r="E111" s="15" t="s">
        <v>80</v>
      </c>
      <c r="F111" s="17" t="s">
        <v>463</v>
      </c>
      <c r="G111" s="17" t="s">
        <v>71</v>
      </c>
      <c r="H111" s="17" t="s">
        <v>464</v>
      </c>
      <c r="I111" s="17" t="s">
        <v>502</v>
      </c>
      <c r="J111" s="17">
        <v>48000000</v>
      </c>
      <c r="K111" s="15" t="s">
        <v>22</v>
      </c>
      <c r="L111" s="30">
        <v>43773</v>
      </c>
      <c r="M111" s="30">
        <v>44503</v>
      </c>
      <c r="N111" s="32">
        <v>2</v>
      </c>
      <c r="O111" s="15" t="s">
        <v>408</v>
      </c>
      <c r="P111" s="31">
        <v>47600</v>
      </c>
      <c r="Q111" s="15" t="s">
        <v>462</v>
      </c>
      <c r="R111" s="35" t="s">
        <v>465</v>
      </c>
      <c r="S111" s="32" t="s">
        <v>18</v>
      </c>
      <c r="T111" s="32" t="s">
        <v>24</v>
      </c>
      <c r="U111" s="32"/>
      <c r="V111" s="16" t="s">
        <v>34</v>
      </c>
      <c r="W111" s="32" t="s">
        <v>19</v>
      </c>
    </row>
    <row r="112" spans="1:23" s="6" customFormat="1" ht="72.75" customHeight="1" x14ac:dyDescent="0.3">
      <c r="A112" s="15" t="s">
        <v>18</v>
      </c>
      <c r="B112" s="15" t="s">
        <v>19</v>
      </c>
      <c r="C112" s="15" t="s">
        <v>18</v>
      </c>
      <c r="D112" s="15" t="s">
        <v>1</v>
      </c>
      <c r="E112" s="15" t="s">
        <v>80</v>
      </c>
      <c r="F112" s="17" t="s">
        <v>468</v>
      </c>
      <c r="G112" s="17" t="s">
        <v>66</v>
      </c>
      <c r="H112" s="17" t="s">
        <v>475</v>
      </c>
      <c r="I112" s="17" t="s">
        <v>502</v>
      </c>
      <c r="J112" s="17">
        <v>92000000</v>
      </c>
      <c r="K112" s="15" t="s">
        <v>22</v>
      </c>
      <c r="L112" s="30">
        <v>43862</v>
      </c>
      <c r="M112" s="30">
        <v>44227</v>
      </c>
      <c r="N112" s="32">
        <v>0</v>
      </c>
      <c r="O112" s="39">
        <v>44105</v>
      </c>
      <c r="P112" s="31">
        <v>9998</v>
      </c>
      <c r="Q112" s="15" t="s">
        <v>469</v>
      </c>
      <c r="R112" s="35" t="s">
        <v>60</v>
      </c>
      <c r="S112" s="32" t="s">
        <v>19</v>
      </c>
      <c r="T112" s="32" t="s">
        <v>54</v>
      </c>
      <c r="U112" s="32"/>
      <c r="V112" s="16" t="s">
        <v>467</v>
      </c>
      <c r="W112" s="32"/>
    </row>
    <row r="113" spans="1:23" s="6" customFormat="1" ht="63.75" customHeight="1" x14ac:dyDescent="0.3">
      <c r="A113" s="15" t="s">
        <v>19</v>
      </c>
      <c r="B113" s="15" t="s">
        <v>18</v>
      </c>
      <c r="C113" s="15" t="s">
        <v>18</v>
      </c>
      <c r="D113" s="15" t="s">
        <v>0</v>
      </c>
      <c r="E113" s="15" t="s">
        <v>80</v>
      </c>
      <c r="F113" s="17" t="s">
        <v>479</v>
      </c>
      <c r="G113" s="17" t="s">
        <v>66</v>
      </c>
      <c r="H113" s="17" t="s">
        <v>480</v>
      </c>
      <c r="I113" s="17" t="s">
        <v>502</v>
      </c>
      <c r="J113" s="17">
        <v>48000000</v>
      </c>
      <c r="K113" s="15" t="s">
        <v>30</v>
      </c>
      <c r="L113" s="30">
        <v>43836</v>
      </c>
      <c r="M113" s="30">
        <v>46392</v>
      </c>
      <c r="N113" s="32">
        <v>0</v>
      </c>
      <c r="O113" s="15" t="s">
        <v>23</v>
      </c>
      <c r="P113" s="31">
        <v>132150</v>
      </c>
      <c r="Q113" s="15" t="s">
        <v>841</v>
      </c>
      <c r="R113" s="35" t="s">
        <v>483</v>
      </c>
      <c r="S113" s="32"/>
      <c r="T113" s="32" t="s">
        <v>24</v>
      </c>
      <c r="U113" s="32"/>
      <c r="V113" s="16" t="s">
        <v>481</v>
      </c>
      <c r="W113" s="32" t="s">
        <v>19</v>
      </c>
    </row>
    <row r="114" spans="1:23" s="6" customFormat="1" ht="52.8" x14ac:dyDescent="0.3">
      <c r="A114" s="15" t="s">
        <v>18</v>
      </c>
      <c r="B114" s="15" t="s">
        <v>19</v>
      </c>
      <c r="C114" s="15" t="s">
        <v>18</v>
      </c>
      <c r="D114" s="15" t="s">
        <v>1</v>
      </c>
      <c r="E114" s="15" t="s">
        <v>80</v>
      </c>
      <c r="F114" s="17" t="s">
        <v>479</v>
      </c>
      <c r="G114" s="17" t="s">
        <v>66</v>
      </c>
      <c r="H114" s="17" t="s">
        <v>480</v>
      </c>
      <c r="I114" s="17" t="s">
        <v>502</v>
      </c>
      <c r="J114" s="17">
        <v>48000000</v>
      </c>
      <c r="K114" s="15" t="s">
        <v>30</v>
      </c>
      <c r="L114" s="30">
        <v>43836</v>
      </c>
      <c r="M114" s="30">
        <v>46392</v>
      </c>
      <c r="N114" s="32">
        <v>0</v>
      </c>
      <c r="O114" s="15" t="s">
        <v>23</v>
      </c>
      <c r="P114" s="31">
        <v>132150</v>
      </c>
      <c r="Q114" s="15" t="s">
        <v>841</v>
      </c>
      <c r="R114" s="35" t="s">
        <v>483</v>
      </c>
      <c r="S114" s="32"/>
      <c r="T114" s="32" t="s">
        <v>24</v>
      </c>
      <c r="U114" s="32"/>
      <c r="V114" s="16" t="s">
        <v>481</v>
      </c>
      <c r="W114" s="32" t="s">
        <v>19</v>
      </c>
    </row>
    <row r="115" spans="1:23" s="6" customFormat="1" ht="51" customHeight="1" x14ac:dyDescent="0.3">
      <c r="A115" s="43" t="s">
        <v>18</v>
      </c>
      <c r="B115" s="43" t="s">
        <v>19</v>
      </c>
      <c r="C115" s="43" t="s">
        <v>18</v>
      </c>
      <c r="D115" s="15" t="s">
        <v>1</v>
      </c>
      <c r="E115" s="15" t="s">
        <v>80</v>
      </c>
      <c r="F115" s="17" t="s">
        <v>68</v>
      </c>
      <c r="G115" s="17" t="s">
        <v>66</v>
      </c>
      <c r="H115" s="44" t="s">
        <v>491</v>
      </c>
      <c r="I115" s="44" t="s">
        <v>502</v>
      </c>
      <c r="J115" s="17">
        <v>48000000</v>
      </c>
      <c r="K115" s="15" t="s">
        <v>30</v>
      </c>
      <c r="L115" s="47">
        <v>42076</v>
      </c>
      <c r="M115" s="47">
        <v>43902</v>
      </c>
      <c r="N115" s="51" t="s">
        <v>63</v>
      </c>
      <c r="O115" s="51" t="s">
        <v>63</v>
      </c>
      <c r="P115" s="52">
        <v>58030</v>
      </c>
      <c r="Q115" s="50" t="s">
        <v>69</v>
      </c>
      <c r="R115" s="50" t="s">
        <v>70</v>
      </c>
      <c r="S115" s="43" t="s">
        <v>19</v>
      </c>
      <c r="T115" s="43" t="s">
        <v>59</v>
      </c>
      <c r="U115" s="50"/>
      <c r="V115" s="1" t="s">
        <v>28</v>
      </c>
      <c r="W115" s="50" t="s">
        <v>26</v>
      </c>
    </row>
    <row r="116" spans="1:23" s="53" customFormat="1" ht="61.5" customHeight="1" x14ac:dyDescent="0.3">
      <c r="A116" s="15" t="s">
        <v>19</v>
      </c>
      <c r="B116" s="15" t="s">
        <v>18</v>
      </c>
      <c r="C116" s="15" t="s">
        <v>18</v>
      </c>
      <c r="D116" s="15" t="s">
        <v>0</v>
      </c>
      <c r="E116" s="15" t="s">
        <v>80</v>
      </c>
      <c r="F116" s="17" t="s">
        <v>492</v>
      </c>
      <c r="G116" s="17" t="s">
        <v>210</v>
      </c>
      <c r="H116" s="17" t="s">
        <v>551</v>
      </c>
      <c r="I116" s="17" t="s">
        <v>504</v>
      </c>
      <c r="J116" s="34" t="s">
        <v>555</v>
      </c>
      <c r="K116" s="15" t="s">
        <v>30</v>
      </c>
      <c r="L116" s="30">
        <v>43876</v>
      </c>
      <c r="M116" s="30">
        <v>43921</v>
      </c>
      <c r="N116" s="32" t="s">
        <v>50</v>
      </c>
      <c r="O116" s="15"/>
      <c r="P116" s="31">
        <v>5750</v>
      </c>
      <c r="Q116" s="15" t="s">
        <v>493</v>
      </c>
      <c r="R116" s="35" t="s">
        <v>494</v>
      </c>
      <c r="S116" s="32"/>
      <c r="T116" s="32"/>
      <c r="U116" s="32"/>
      <c r="V116" s="16" t="s">
        <v>495</v>
      </c>
      <c r="W116" s="32" t="s">
        <v>19</v>
      </c>
    </row>
    <row r="117" spans="1:23" s="6" customFormat="1" ht="63.75" customHeight="1" x14ac:dyDescent="0.3">
      <c r="A117" s="15" t="s">
        <v>19</v>
      </c>
      <c r="B117" s="15" t="s">
        <v>18</v>
      </c>
      <c r="C117" s="15" t="s">
        <v>18</v>
      </c>
      <c r="D117" s="15" t="s">
        <v>0</v>
      </c>
      <c r="E117" s="15" t="s">
        <v>80</v>
      </c>
      <c r="F117" s="17" t="s">
        <v>496</v>
      </c>
      <c r="G117" s="17" t="s">
        <v>210</v>
      </c>
      <c r="H117" s="17" t="s">
        <v>538</v>
      </c>
      <c r="I117" s="17" t="s">
        <v>502</v>
      </c>
      <c r="J117" s="17">
        <v>92000000</v>
      </c>
      <c r="K117" s="15" t="s">
        <v>22</v>
      </c>
      <c r="L117" s="30">
        <v>43864</v>
      </c>
      <c r="M117" s="30">
        <v>44073</v>
      </c>
      <c r="N117" s="32">
        <v>0</v>
      </c>
      <c r="O117" s="15"/>
      <c r="P117" s="31">
        <v>12503</v>
      </c>
      <c r="Q117" s="15" t="s">
        <v>539</v>
      </c>
      <c r="R117" s="35" t="s">
        <v>540</v>
      </c>
      <c r="S117" s="32" t="s">
        <v>19</v>
      </c>
      <c r="T117" s="32"/>
      <c r="U117" s="32"/>
      <c r="V117" s="16" t="s">
        <v>467</v>
      </c>
      <c r="W117" s="32" t="s">
        <v>19</v>
      </c>
    </row>
    <row r="118" spans="1:23" s="6" customFormat="1" ht="72" customHeight="1" x14ac:dyDescent="0.3">
      <c r="A118" s="15" t="s">
        <v>18</v>
      </c>
      <c r="B118" s="15" t="s">
        <v>19</v>
      </c>
      <c r="C118" s="15" t="s">
        <v>18</v>
      </c>
      <c r="D118" s="15" t="s">
        <v>1</v>
      </c>
      <c r="E118" s="15" t="s">
        <v>80</v>
      </c>
      <c r="F118" s="17" t="s">
        <v>498</v>
      </c>
      <c r="G118" s="17" t="s">
        <v>76</v>
      </c>
      <c r="H118" s="17" t="s">
        <v>552</v>
      </c>
      <c r="I118" s="17" t="s">
        <v>518</v>
      </c>
      <c r="J118" s="17">
        <v>31000000</v>
      </c>
      <c r="K118" s="15" t="s">
        <v>22</v>
      </c>
      <c r="L118" s="30">
        <v>38386</v>
      </c>
      <c r="M118" s="30">
        <v>44230</v>
      </c>
      <c r="N118" s="32"/>
      <c r="O118" s="15"/>
      <c r="P118" s="31"/>
      <c r="Q118" s="15" t="s">
        <v>698</v>
      </c>
      <c r="R118" s="35" t="s">
        <v>699</v>
      </c>
      <c r="S118" s="32"/>
      <c r="T118" s="32" t="s">
        <v>18</v>
      </c>
      <c r="U118" s="32"/>
      <c r="V118" s="16" t="s">
        <v>34</v>
      </c>
      <c r="W118" s="32" t="s">
        <v>19</v>
      </c>
    </row>
    <row r="119" spans="1:23" s="6" customFormat="1" ht="46.2" customHeight="1" x14ac:dyDescent="0.3">
      <c r="A119" s="43" t="s">
        <v>18</v>
      </c>
      <c r="B119" s="43" t="s">
        <v>19</v>
      </c>
      <c r="C119" s="43" t="s">
        <v>18</v>
      </c>
      <c r="D119" s="15" t="s">
        <v>1</v>
      </c>
      <c r="E119" s="15" t="s">
        <v>80</v>
      </c>
      <c r="F119" s="17" t="s">
        <v>499</v>
      </c>
      <c r="G119" s="17" t="s">
        <v>66</v>
      </c>
      <c r="H119" s="44" t="s">
        <v>491</v>
      </c>
      <c r="I119" s="44" t="s">
        <v>502</v>
      </c>
      <c r="J119" s="17">
        <v>48000000</v>
      </c>
      <c r="K119" s="15" t="s">
        <v>22</v>
      </c>
      <c r="L119" s="47">
        <v>43904</v>
      </c>
      <c r="M119" s="47">
        <v>45729</v>
      </c>
      <c r="N119" s="51" t="s">
        <v>63</v>
      </c>
      <c r="O119" s="51" t="s">
        <v>63</v>
      </c>
      <c r="P119" s="52">
        <v>58305.7</v>
      </c>
      <c r="Q119" s="50" t="s">
        <v>69</v>
      </c>
      <c r="R119" s="50" t="s">
        <v>70</v>
      </c>
      <c r="S119" s="43" t="s">
        <v>19</v>
      </c>
      <c r="T119" s="43" t="s">
        <v>59</v>
      </c>
      <c r="U119" s="50"/>
      <c r="V119" s="1" t="s">
        <v>500</v>
      </c>
      <c r="W119" s="50" t="s">
        <v>26</v>
      </c>
    </row>
    <row r="120" spans="1:23" s="6" customFormat="1" ht="73.8" customHeight="1" x14ac:dyDescent="0.3">
      <c r="A120" s="15" t="s">
        <v>19</v>
      </c>
      <c r="B120" s="15" t="s">
        <v>18</v>
      </c>
      <c r="C120" s="15" t="s">
        <v>18</v>
      </c>
      <c r="D120" s="15" t="s">
        <v>0</v>
      </c>
      <c r="E120" s="15" t="s">
        <v>80</v>
      </c>
      <c r="F120" s="17" t="s">
        <v>523</v>
      </c>
      <c r="G120" s="17" t="s">
        <v>519</v>
      </c>
      <c r="H120" s="17" t="s">
        <v>520</v>
      </c>
      <c r="I120" s="17" t="s">
        <v>504</v>
      </c>
      <c r="J120" s="17">
        <v>64000000</v>
      </c>
      <c r="K120" s="15" t="s">
        <v>22</v>
      </c>
      <c r="L120" s="30">
        <v>43935</v>
      </c>
      <c r="M120" s="30">
        <v>44664</v>
      </c>
      <c r="N120" s="32" t="s">
        <v>553</v>
      </c>
      <c r="O120" s="21">
        <v>44514</v>
      </c>
      <c r="P120" s="31">
        <f>62.5*24</f>
        <v>1500</v>
      </c>
      <c r="Q120" s="15" t="s">
        <v>521</v>
      </c>
      <c r="R120" s="35" t="s">
        <v>522</v>
      </c>
      <c r="S120" s="32" t="s">
        <v>18</v>
      </c>
      <c r="T120" s="32" t="s">
        <v>18</v>
      </c>
      <c r="U120" s="32">
        <v>226488435</v>
      </c>
      <c r="V120" s="16" t="s">
        <v>481</v>
      </c>
      <c r="W120" s="32" t="s">
        <v>19</v>
      </c>
    </row>
    <row r="121" spans="1:23" s="6" customFormat="1" ht="48" customHeight="1" x14ac:dyDescent="0.3">
      <c r="A121" s="15" t="s">
        <v>19</v>
      </c>
      <c r="B121" s="15" t="s">
        <v>19</v>
      </c>
      <c r="C121" s="15" t="s">
        <v>19</v>
      </c>
      <c r="D121" s="15" t="s">
        <v>2</v>
      </c>
      <c r="E121" s="15" t="s">
        <v>80</v>
      </c>
      <c r="F121" s="54" t="s">
        <v>524</v>
      </c>
      <c r="G121" s="17" t="s">
        <v>61</v>
      </c>
      <c r="H121" s="45" t="s">
        <v>541</v>
      </c>
      <c r="I121" s="17" t="s">
        <v>505</v>
      </c>
      <c r="J121" s="17">
        <v>3000000</v>
      </c>
      <c r="K121" s="15" t="s">
        <v>30</v>
      </c>
      <c r="L121" s="30">
        <v>43905</v>
      </c>
      <c r="M121" s="30">
        <v>45730</v>
      </c>
      <c r="N121" s="32"/>
      <c r="O121" s="15"/>
      <c r="P121" s="31">
        <v>178349</v>
      </c>
      <c r="Q121" s="15" t="s">
        <v>542</v>
      </c>
      <c r="R121" s="35" t="s">
        <v>537</v>
      </c>
      <c r="S121" s="32" t="s">
        <v>19</v>
      </c>
      <c r="T121" s="32"/>
      <c r="U121" s="32"/>
      <c r="V121" s="16" t="s">
        <v>32</v>
      </c>
      <c r="W121" s="32" t="s">
        <v>19</v>
      </c>
    </row>
    <row r="122" spans="1:23" s="6" customFormat="1" ht="52.8" x14ac:dyDescent="0.3">
      <c r="A122" s="15" t="s">
        <v>18</v>
      </c>
      <c r="B122" s="15" t="s">
        <v>19</v>
      </c>
      <c r="C122" s="15" t="s">
        <v>18</v>
      </c>
      <c r="D122" s="15" t="s">
        <v>1</v>
      </c>
      <c r="E122" s="15" t="s">
        <v>80</v>
      </c>
      <c r="F122" s="17" t="s">
        <v>526</v>
      </c>
      <c r="G122" s="17" t="s">
        <v>115</v>
      </c>
      <c r="H122" s="17" t="s">
        <v>393</v>
      </c>
      <c r="I122" s="17" t="s">
        <v>502</v>
      </c>
      <c r="J122" s="17"/>
      <c r="K122" s="15" t="s">
        <v>22</v>
      </c>
      <c r="L122" s="30">
        <v>43922</v>
      </c>
      <c r="M122" s="30">
        <v>44651</v>
      </c>
      <c r="N122" s="32">
        <v>0</v>
      </c>
      <c r="O122" s="15"/>
      <c r="P122" s="31">
        <f>9963*2</f>
        <v>19926</v>
      </c>
      <c r="Q122" s="15" t="s">
        <v>528</v>
      </c>
      <c r="R122" s="35"/>
      <c r="S122" s="32"/>
      <c r="T122" s="32" t="s">
        <v>24</v>
      </c>
      <c r="U122" s="32"/>
      <c r="V122" s="16" t="s">
        <v>529</v>
      </c>
      <c r="W122" s="32" t="s">
        <v>19</v>
      </c>
    </row>
    <row r="123" spans="1:23" s="6" customFormat="1" ht="52.8" x14ac:dyDescent="0.3">
      <c r="A123" s="15" t="s">
        <v>19</v>
      </c>
      <c r="B123" s="15" t="s">
        <v>18</v>
      </c>
      <c r="C123" s="15" t="s">
        <v>18</v>
      </c>
      <c r="D123" s="15" t="s">
        <v>0</v>
      </c>
      <c r="E123" s="15" t="s">
        <v>80</v>
      </c>
      <c r="F123" s="17" t="s">
        <v>527</v>
      </c>
      <c r="G123" s="17" t="s">
        <v>115</v>
      </c>
      <c r="H123" s="17" t="s">
        <v>393</v>
      </c>
      <c r="I123" s="17" t="s">
        <v>502</v>
      </c>
      <c r="J123" s="17"/>
      <c r="K123" s="15" t="s">
        <v>22</v>
      </c>
      <c r="L123" s="30">
        <v>43556</v>
      </c>
      <c r="M123" s="30">
        <v>44651</v>
      </c>
      <c r="N123" s="32">
        <v>0</v>
      </c>
      <c r="O123" s="15"/>
      <c r="P123" s="31">
        <f>14800*3</f>
        <v>44400</v>
      </c>
      <c r="Q123" s="15" t="s">
        <v>161</v>
      </c>
      <c r="R123" s="35"/>
      <c r="S123" s="32"/>
      <c r="T123" s="32" t="s">
        <v>24</v>
      </c>
      <c r="U123" s="32"/>
      <c r="V123" s="16" t="s">
        <v>529</v>
      </c>
      <c r="W123" s="32" t="s">
        <v>19</v>
      </c>
    </row>
    <row r="124" spans="1:23" s="6" customFormat="1" ht="84" customHeight="1" x14ac:dyDescent="0.25">
      <c r="A124" s="15" t="s">
        <v>19</v>
      </c>
      <c r="B124" s="15" t="s">
        <v>19</v>
      </c>
      <c r="C124" s="15" t="s">
        <v>19</v>
      </c>
      <c r="D124" s="15" t="s">
        <v>2</v>
      </c>
      <c r="E124" s="15" t="s">
        <v>80</v>
      </c>
      <c r="F124" s="17" t="s">
        <v>534</v>
      </c>
      <c r="G124" s="17" t="s">
        <v>201</v>
      </c>
      <c r="H124" s="17" t="s">
        <v>535</v>
      </c>
      <c r="I124" s="17" t="s">
        <v>65</v>
      </c>
      <c r="J124" s="17">
        <v>45000000</v>
      </c>
      <c r="K124" s="15" t="s">
        <v>22</v>
      </c>
      <c r="L124" s="30">
        <v>43983</v>
      </c>
      <c r="M124" s="30">
        <v>44347</v>
      </c>
      <c r="N124" s="32">
        <v>1</v>
      </c>
      <c r="O124" s="15"/>
      <c r="P124" s="31">
        <v>200000</v>
      </c>
      <c r="Q124" s="55" t="s">
        <v>536</v>
      </c>
      <c r="R124" s="35" t="s">
        <v>82</v>
      </c>
      <c r="S124" s="32"/>
      <c r="T124" s="32" t="s">
        <v>18</v>
      </c>
      <c r="U124" s="32"/>
      <c r="V124" s="16" t="s">
        <v>34</v>
      </c>
      <c r="W124" s="32" t="s">
        <v>19</v>
      </c>
    </row>
    <row r="125" spans="1:23" s="6" customFormat="1" ht="57.75" customHeight="1" x14ac:dyDescent="0.3">
      <c r="A125" s="15" t="s">
        <v>19</v>
      </c>
      <c r="B125" s="15" t="s">
        <v>19</v>
      </c>
      <c r="C125" s="15" t="s">
        <v>19</v>
      </c>
      <c r="D125" s="15" t="s">
        <v>2</v>
      </c>
      <c r="E125" s="15" t="s">
        <v>80</v>
      </c>
      <c r="F125" s="17" t="s">
        <v>546</v>
      </c>
      <c r="G125" s="17" t="s">
        <v>71</v>
      </c>
      <c r="H125" s="17" t="s">
        <v>728</v>
      </c>
      <c r="I125" s="17" t="s">
        <v>502</v>
      </c>
      <c r="J125" s="17">
        <v>72000000</v>
      </c>
      <c r="K125" s="15" t="s">
        <v>22</v>
      </c>
      <c r="L125" s="30">
        <v>43884</v>
      </c>
      <c r="M125" s="30">
        <v>44614</v>
      </c>
      <c r="N125" s="32" t="s">
        <v>100</v>
      </c>
      <c r="O125" s="22">
        <v>44501</v>
      </c>
      <c r="P125" s="31">
        <v>223104</v>
      </c>
      <c r="Q125" s="15" t="s">
        <v>403</v>
      </c>
      <c r="R125" s="35" t="s">
        <v>101</v>
      </c>
      <c r="S125" s="32"/>
      <c r="T125" s="32"/>
      <c r="U125" s="32"/>
      <c r="V125" s="16" t="s">
        <v>211</v>
      </c>
      <c r="W125" s="32" t="s">
        <v>19</v>
      </c>
    </row>
    <row r="126" spans="1:23" s="6" customFormat="1" ht="57.75" customHeight="1" x14ac:dyDescent="0.3">
      <c r="A126" s="15" t="s">
        <v>19</v>
      </c>
      <c r="B126" s="15" t="s">
        <v>19</v>
      </c>
      <c r="C126" s="15" t="s">
        <v>19</v>
      </c>
      <c r="D126" s="15" t="s">
        <v>2</v>
      </c>
      <c r="E126" s="15" t="s">
        <v>80</v>
      </c>
      <c r="F126" s="17" t="s">
        <v>547</v>
      </c>
      <c r="G126" s="17" t="s">
        <v>210</v>
      </c>
      <c r="H126" s="17" t="s">
        <v>548</v>
      </c>
      <c r="I126" s="17" t="s">
        <v>502</v>
      </c>
      <c r="J126" s="17">
        <v>79000000</v>
      </c>
      <c r="K126" s="15" t="s">
        <v>30</v>
      </c>
      <c r="L126" s="30">
        <v>43958</v>
      </c>
      <c r="M126" s="30" t="s">
        <v>60</v>
      </c>
      <c r="N126" s="32"/>
      <c r="O126" s="15"/>
      <c r="P126" s="31"/>
      <c r="Q126" s="15" t="s">
        <v>557</v>
      </c>
      <c r="R126" s="35" t="s">
        <v>549</v>
      </c>
      <c r="S126" s="32"/>
      <c r="T126" s="32"/>
      <c r="U126" s="32"/>
      <c r="V126" s="16" t="s">
        <v>34</v>
      </c>
      <c r="W126" s="32"/>
    </row>
    <row r="127" spans="1:23" s="6" customFormat="1" ht="63.75" customHeight="1" x14ac:dyDescent="0.3">
      <c r="A127" s="15" t="s">
        <v>19</v>
      </c>
      <c r="B127" s="15" t="s">
        <v>19</v>
      </c>
      <c r="C127" s="15" t="s">
        <v>19</v>
      </c>
      <c r="D127" s="15" t="s">
        <v>2</v>
      </c>
      <c r="E127" s="15" t="s">
        <v>80</v>
      </c>
      <c r="F127" s="17" t="s">
        <v>556</v>
      </c>
      <c r="G127" s="17" t="s">
        <v>201</v>
      </c>
      <c r="H127" s="17" t="s">
        <v>436</v>
      </c>
      <c r="I127" s="17" t="s">
        <v>504</v>
      </c>
      <c r="J127" s="34" t="s">
        <v>554</v>
      </c>
      <c r="K127" s="15" t="s">
        <v>22</v>
      </c>
      <c r="L127" s="30">
        <v>43556</v>
      </c>
      <c r="M127" s="30">
        <v>45016</v>
      </c>
      <c r="N127" s="30"/>
      <c r="O127" s="21">
        <v>44652</v>
      </c>
      <c r="P127" s="31">
        <v>1075000</v>
      </c>
      <c r="Q127" s="15" t="s">
        <v>429</v>
      </c>
      <c r="R127" s="35" t="s">
        <v>226</v>
      </c>
      <c r="S127" s="32" t="s">
        <v>24</v>
      </c>
      <c r="T127" s="32"/>
      <c r="U127" s="32"/>
      <c r="V127" s="16" t="s">
        <v>34</v>
      </c>
      <c r="W127" s="32" t="s">
        <v>19</v>
      </c>
    </row>
    <row r="128" spans="1:23" s="6" customFormat="1" ht="66" x14ac:dyDescent="0.3">
      <c r="A128" s="15" t="s">
        <v>19</v>
      </c>
      <c r="B128" s="15" t="s">
        <v>19</v>
      </c>
      <c r="C128" s="15" t="s">
        <v>19</v>
      </c>
      <c r="D128" s="15" t="s">
        <v>2</v>
      </c>
      <c r="E128" s="15" t="s">
        <v>80</v>
      </c>
      <c r="F128" s="17" t="s">
        <v>558</v>
      </c>
      <c r="G128" s="17" t="s">
        <v>285</v>
      </c>
      <c r="H128" s="17" t="s">
        <v>559</v>
      </c>
      <c r="I128" s="17" t="s">
        <v>502</v>
      </c>
      <c r="J128" s="17">
        <v>38000000</v>
      </c>
      <c r="K128" s="15" t="s">
        <v>30</v>
      </c>
      <c r="L128" s="30">
        <v>43973</v>
      </c>
      <c r="M128" s="30">
        <v>44286</v>
      </c>
      <c r="N128" s="32">
        <v>0</v>
      </c>
      <c r="O128" s="15">
        <v>0</v>
      </c>
      <c r="P128" s="31">
        <v>2500</v>
      </c>
      <c r="Q128" s="15" t="s">
        <v>560</v>
      </c>
      <c r="R128" s="35" t="s">
        <v>577</v>
      </c>
      <c r="S128" s="32"/>
      <c r="T128" s="32"/>
      <c r="U128" s="32">
        <v>1758622</v>
      </c>
      <c r="V128" s="16" t="s">
        <v>314</v>
      </c>
      <c r="W128" s="32" t="s">
        <v>19</v>
      </c>
    </row>
    <row r="129" spans="1:23" s="6" customFormat="1" ht="92.4" x14ac:dyDescent="0.3">
      <c r="A129" s="15" t="s">
        <v>19</v>
      </c>
      <c r="B129" s="15" t="s">
        <v>18</v>
      </c>
      <c r="C129" s="15" t="s">
        <v>18</v>
      </c>
      <c r="D129" s="15" t="s">
        <v>0</v>
      </c>
      <c r="E129" s="15" t="s">
        <v>80</v>
      </c>
      <c r="F129" s="17" t="s">
        <v>562</v>
      </c>
      <c r="G129" s="17" t="s">
        <v>201</v>
      </c>
      <c r="H129" s="17" t="s">
        <v>563</v>
      </c>
      <c r="I129" s="17" t="s">
        <v>502</v>
      </c>
      <c r="J129" s="17">
        <v>71000000</v>
      </c>
      <c r="K129" s="15" t="s">
        <v>22</v>
      </c>
      <c r="L129" s="30">
        <v>44044</v>
      </c>
      <c r="M129" s="30">
        <v>44773</v>
      </c>
      <c r="N129" s="32">
        <v>2</v>
      </c>
      <c r="O129" s="21">
        <v>44592</v>
      </c>
      <c r="P129" s="31">
        <f>7000*4</f>
        <v>28000</v>
      </c>
      <c r="Q129" s="15" t="s">
        <v>578</v>
      </c>
      <c r="R129" s="35" t="s">
        <v>579</v>
      </c>
      <c r="S129" s="32" t="s">
        <v>19</v>
      </c>
      <c r="T129" s="32" t="s">
        <v>24</v>
      </c>
      <c r="U129" s="32"/>
      <c r="V129" s="16" t="s">
        <v>561</v>
      </c>
      <c r="W129" s="32" t="s">
        <v>19</v>
      </c>
    </row>
    <row r="130" spans="1:23" s="6" customFormat="1" ht="66" x14ac:dyDescent="0.3">
      <c r="A130" s="15" t="s">
        <v>19</v>
      </c>
      <c r="B130" s="15" t="s">
        <v>19</v>
      </c>
      <c r="C130" s="15" t="s">
        <v>19</v>
      </c>
      <c r="D130" s="15" t="s">
        <v>2</v>
      </c>
      <c r="E130" s="15" t="s">
        <v>80</v>
      </c>
      <c r="F130" s="17" t="s">
        <v>564</v>
      </c>
      <c r="G130" s="17" t="s">
        <v>21</v>
      </c>
      <c r="H130" s="17" t="s">
        <v>580</v>
      </c>
      <c r="I130" s="17" t="s">
        <v>502</v>
      </c>
      <c r="J130" s="17">
        <v>32413000</v>
      </c>
      <c r="K130" s="15" t="s">
        <v>22</v>
      </c>
      <c r="L130" s="30">
        <v>44105</v>
      </c>
      <c r="M130" s="30">
        <v>45199</v>
      </c>
      <c r="N130" s="32" t="s">
        <v>100</v>
      </c>
      <c r="O130" s="15"/>
      <c r="P130" s="31">
        <v>15000</v>
      </c>
      <c r="Q130" s="15" t="s">
        <v>565</v>
      </c>
      <c r="R130" s="35" t="s">
        <v>566</v>
      </c>
      <c r="S130" s="32" t="s">
        <v>19</v>
      </c>
      <c r="T130" s="32" t="s">
        <v>24</v>
      </c>
      <c r="U130" s="32" t="s">
        <v>567</v>
      </c>
      <c r="V130" s="16" t="s">
        <v>568</v>
      </c>
      <c r="W130" s="32" t="s">
        <v>19</v>
      </c>
    </row>
    <row r="131" spans="1:23" s="6" customFormat="1" ht="132" x14ac:dyDescent="0.3">
      <c r="A131" s="15" t="s">
        <v>19</v>
      </c>
      <c r="B131" s="15" t="s">
        <v>18</v>
      </c>
      <c r="C131" s="15" t="s">
        <v>18</v>
      </c>
      <c r="D131" s="15" t="s">
        <v>0</v>
      </c>
      <c r="E131" s="15" t="s">
        <v>80</v>
      </c>
      <c r="F131" s="17" t="s">
        <v>569</v>
      </c>
      <c r="G131" s="17" t="s">
        <v>311</v>
      </c>
      <c r="H131" s="17" t="s">
        <v>581</v>
      </c>
      <c r="I131" s="17" t="s">
        <v>545</v>
      </c>
      <c r="J131" s="17" t="s">
        <v>572</v>
      </c>
      <c r="K131" s="15" t="s">
        <v>22</v>
      </c>
      <c r="L131" s="30">
        <v>43922</v>
      </c>
      <c r="M131" s="30">
        <v>44651</v>
      </c>
      <c r="N131" s="32" t="s">
        <v>100</v>
      </c>
      <c r="O131" s="15"/>
      <c r="P131" s="31">
        <v>4904160</v>
      </c>
      <c r="Q131" s="15" t="s">
        <v>570</v>
      </c>
      <c r="R131" s="35" t="s">
        <v>571</v>
      </c>
      <c r="S131" s="32" t="s">
        <v>19</v>
      </c>
      <c r="T131" s="32" t="s">
        <v>24</v>
      </c>
      <c r="U131" s="32"/>
      <c r="V131" s="16" t="s">
        <v>34</v>
      </c>
      <c r="W131" s="32" t="s">
        <v>19</v>
      </c>
    </row>
    <row r="132" spans="1:23" s="6" customFormat="1" ht="94.5" customHeight="1" x14ac:dyDescent="0.3">
      <c r="A132" s="15" t="s">
        <v>19</v>
      </c>
      <c r="B132" s="15" t="s">
        <v>18</v>
      </c>
      <c r="C132" s="15" t="s">
        <v>18</v>
      </c>
      <c r="D132" s="15" t="s">
        <v>0</v>
      </c>
      <c r="E132" s="15" t="s">
        <v>80</v>
      </c>
      <c r="F132" s="17" t="s">
        <v>574</v>
      </c>
      <c r="G132" s="17" t="s">
        <v>21</v>
      </c>
      <c r="H132" s="17" t="s">
        <v>573</v>
      </c>
      <c r="I132" s="17" t="s">
        <v>65</v>
      </c>
      <c r="J132" s="17">
        <v>45000000</v>
      </c>
      <c r="K132" s="15" t="s">
        <v>30</v>
      </c>
      <c r="L132" s="30">
        <v>44081</v>
      </c>
      <c r="M132" s="30">
        <v>44445</v>
      </c>
      <c r="N132" s="30">
        <v>44810</v>
      </c>
      <c r="O132" s="15"/>
      <c r="P132" s="31">
        <f>886848+13234.85+1521.02+3047.5+58695.34+1377.53+52160.18+37904.34+25000</f>
        <v>1079788.76</v>
      </c>
      <c r="Q132" s="15" t="s">
        <v>390</v>
      </c>
      <c r="R132" s="35" t="s">
        <v>394</v>
      </c>
      <c r="S132" s="32" t="s">
        <v>18</v>
      </c>
      <c r="T132" s="32" t="s">
        <v>24</v>
      </c>
      <c r="U132" s="32"/>
      <c r="V132" s="16" t="s">
        <v>34</v>
      </c>
      <c r="W132" s="32" t="s">
        <v>19</v>
      </c>
    </row>
    <row r="133" spans="1:23" s="6" customFormat="1" ht="52.8" x14ac:dyDescent="0.3">
      <c r="A133" s="15" t="s">
        <v>19</v>
      </c>
      <c r="B133" s="15" t="s">
        <v>18</v>
      </c>
      <c r="C133" s="15" t="s">
        <v>18</v>
      </c>
      <c r="D133" s="15" t="s">
        <v>0</v>
      </c>
      <c r="E133" s="15" t="s">
        <v>80</v>
      </c>
      <c r="F133" s="17" t="s">
        <v>575</v>
      </c>
      <c r="G133" s="17" t="s">
        <v>66</v>
      </c>
      <c r="H133" s="17" t="s">
        <v>576</v>
      </c>
      <c r="I133" s="17" t="s">
        <v>504</v>
      </c>
      <c r="J133" s="17">
        <v>3000000</v>
      </c>
      <c r="K133" s="15" t="s">
        <v>30</v>
      </c>
      <c r="L133" s="30">
        <v>44046</v>
      </c>
      <c r="M133" s="30">
        <v>45535</v>
      </c>
      <c r="N133" s="32"/>
      <c r="O133" s="15"/>
      <c r="P133" s="31">
        <v>34997</v>
      </c>
      <c r="Q133" s="15" t="s">
        <v>542</v>
      </c>
      <c r="R133" s="35" t="s">
        <v>537</v>
      </c>
      <c r="S133" s="32"/>
      <c r="T133" s="32"/>
      <c r="U133" s="32"/>
      <c r="V133" s="16" t="s">
        <v>525</v>
      </c>
      <c r="W133" s="32"/>
    </row>
    <row r="134" spans="1:23" s="6" customFormat="1" ht="52.8" x14ac:dyDescent="0.3">
      <c r="A134" s="15" t="s">
        <v>19</v>
      </c>
      <c r="B134" s="15" t="s">
        <v>18</v>
      </c>
      <c r="C134" s="15" t="s">
        <v>18</v>
      </c>
      <c r="D134" s="15" t="s">
        <v>0</v>
      </c>
      <c r="E134" s="15" t="s">
        <v>80</v>
      </c>
      <c r="F134" s="17" t="s">
        <v>582</v>
      </c>
      <c r="G134" s="17" t="s">
        <v>583</v>
      </c>
      <c r="H134" s="17" t="s">
        <v>585</v>
      </c>
      <c r="I134" s="17" t="s">
        <v>65</v>
      </c>
      <c r="J134" s="17">
        <v>45000000</v>
      </c>
      <c r="K134" s="15" t="s">
        <v>22</v>
      </c>
      <c r="L134" s="30">
        <v>44105</v>
      </c>
      <c r="M134" s="30">
        <v>44469</v>
      </c>
      <c r="N134" s="32">
        <v>1</v>
      </c>
      <c r="O134" s="21">
        <v>44287</v>
      </c>
      <c r="P134" s="31">
        <v>936000</v>
      </c>
      <c r="Q134" s="15" t="s">
        <v>594</v>
      </c>
      <c r="R134" s="35" t="s">
        <v>602</v>
      </c>
      <c r="S134" s="32" t="s">
        <v>18</v>
      </c>
      <c r="T134" s="32" t="s">
        <v>18</v>
      </c>
      <c r="U134" s="32"/>
      <c r="V134" s="16" t="s">
        <v>34</v>
      </c>
      <c r="W134" s="32" t="s">
        <v>19</v>
      </c>
    </row>
    <row r="135" spans="1:23" s="6" customFormat="1" ht="43.5" customHeight="1" x14ac:dyDescent="0.3">
      <c r="A135" s="15" t="s">
        <v>19</v>
      </c>
      <c r="B135" s="15" t="s">
        <v>18</v>
      </c>
      <c r="C135" s="15" t="s">
        <v>18</v>
      </c>
      <c r="D135" s="15" t="s">
        <v>0</v>
      </c>
      <c r="E135" s="15" t="s">
        <v>80</v>
      </c>
      <c r="F135" s="17" t="s">
        <v>584</v>
      </c>
      <c r="G135" s="17" t="s">
        <v>583</v>
      </c>
      <c r="H135" s="17" t="s">
        <v>589</v>
      </c>
      <c r="I135" s="17" t="s">
        <v>65</v>
      </c>
      <c r="J135" s="17">
        <v>45000000</v>
      </c>
      <c r="K135" s="15" t="s">
        <v>22</v>
      </c>
      <c r="L135" s="30">
        <v>44105</v>
      </c>
      <c r="M135" s="30">
        <v>44469</v>
      </c>
      <c r="N135" s="32">
        <v>1</v>
      </c>
      <c r="O135" s="21">
        <v>44287</v>
      </c>
      <c r="P135" s="31">
        <v>590000</v>
      </c>
      <c r="Q135" s="15" t="s">
        <v>594</v>
      </c>
      <c r="R135" s="35" t="s">
        <v>602</v>
      </c>
      <c r="S135" s="32" t="s">
        <v>18</v>
      </c>
      <c r="T135" s="32" t="s">
        <v>18</v>
      </c>
      <c r="U135" s="32"/>
      <c r="V135" s="16" t="s">
        <v>34</v>
      </c>
      <c r="W135" s="32" t="s">
        <v>19</v>
      </c>
    </row>
    <row r="136" spans="1:23" s="6" customFormat="1" ht="50.7" customHeight="1" x14ac:dyDescent="0.3">
      <c r="A136" s="15" t="s">
        <v>19</v>
      </c>
      <c r="B136" s="15" t="s">
        <v>18</v>
      </c>
      <c r="C136" s="15" t="s">
        <v>18</v>
      </c>
      <c r="D136" s="15" t="s">
        <v>0</v>
      </c>
      <c r="E136" s="15" t="s">
        <v>80</v>
      </c>
      <c r="F136" s="17" t="s">
        <v>586</v>
      </c>
      <c r="G136" s="17" t="s">
        <v>21</v>
      </c>
      <c r="H136" s="17" t="s">
        <v>595</v>
      </c>
      <c r="I136" s="17" t="s">
        <v>65</v>
      </c>
      <c r="J136" s="17">
        <v>45000000</v>
      </c>
      <c r="K136" s="15" t="s">
        <v>22</v>
      </c>
      <c r="L136" s="30">
        <v>44105</v>
      </c>
      <c r="M136" s="30">
        <v>44469</v>
      </c>
      <c r="N136" s="32">
        <v>1</v>
      </c>
      <c r="O136" s="21">
        <v>44287</v>
      </c>
      <c r="P136" s="31">
        <v>720000</v>
      </c>
      <c r="Q136" s="15" t="s">
        <v>712</v>
      </c>
      <c r="R136" s="35" t="s">
        <v>603</v>
      </c>
      <c r="S136" s="32" t="s">
        <v>19</v>
      </c>
      <c r="T136" s="32" t="s">
        <v>18</v>
      </c>
      <c r="U136" s="32"/>
      <c r="V136" s="16" t="s">
        <v>34</v>
      </c>
      <c r="W136" s="32" t="s">
        <v>19</v>
      </c>
    </row>
    <row r="137" spans="1:23" s="6" customFormat="1" ht="138" customHeight="1" x14ac:dyDescent="0.3">
      <c r="A137" s="15" t="s">
        <v>19</v>
      </c>
      <c r="B137" s="15" t="s">
        <v>19</v>
      </c>
      <c r="C137" s="15" t="s">
        <v>19</v>
      </c>
      <c r="D137" s="15" t="s">
        <v>2</v>
      </c>
      <c r="E137" s="15" t="s">
        <v>80</v>
      </c>
      <c r="F137" s="17" t="s">
        <v>587</v>
      </c>
      <c r="G137" s="17" t="s">
        <v>311</v>
      </c>
      <c r="H137" s="17" t="s">
        <v>588</v>
      </c>
      <c r="I137" s="17" t="s">
        <v>502</v>
      </c>
      <c r="J137" s="17">
        <v>77000000</v>
      </c>
      <c r="K137" s="15" t="s">
        <v>22</v>
      </c>
      <c r="L137" s="30">
        <v>44013</v>
      </c>
      <c r="M137" s="30">
        <v>45473</v>
      </c>
      <c r="N137" s="32"/>
      <c r="O137" s="21">
        <v>45107</v>
      </c>
      <c r="P137" s="31">
        <v>360000</v>
      </c>
      <c r="Q137" s="15" t="s">
        <v>692</v>
      </c>
      <c r="R137" s="35" t="s">
        <v>604</v>
      </c>
      <c r="S137" s="32" t="s">
        <v>19</v>
      </c>
      <c r="T137" s="32" t="s">
        <v>18</v>
      </c>
      <c r="U137" s="32"/>
      <c r="V137" s="16" t="s">
        <v>600</v>
      </c>
      <c r="W137" s="32" t="s">
        <v>19</v>
      </c>
    </row>
    <row r="138" spans="1:23" s="6" customFormat="1" ht="76.2" customHeight="1" x14ac:dyDescent="0.3">
      <c r="A138" s="15" t="s">
        <v>19</v>
      </c>
      <c r="B138" s="15" t="s">
        <v>18</v>
      </c>
      <c r="C138" s="15" t="s">
        <v>18</v>
      </c>
      <c r="D138" s="15" t="s">
        <v>0</v>
      </c>
      <c r="E138" s="15" t="s">
        <v>80</v>
      </c>
      <c r="F138" s="17" t="s">
        <v>591</v>
      </c>
      <c r="G138" s="17" t="s">
        <v>201</v>
      </c>
      <c r="H138" s="17" t="s">
        <v>693</v>
      </c>
      <c r="I138" s="17" t="s">
        <v>503</v>
      </c>
      <c r="J138" s="17">
        <v>45000000</v>
      </c>
      <c r="K138" s="15" t="s">
        <v>22</v>
      </c>
      <c r="L138" s="30">
        <v>44075</v>
      </c>
      <c r="M138" s="30">
        <v>44804</v>
      </c>
      <c r="N138" s="32">
        <v>0</v>
      </c>
      <c r="O138" s="21">
        <v>44652</v>
      </c>
      <c r="P138" s="31">
        <v>700000</v>
      </c>
      <c r="Q138" s="15" t="s">
        <v>694</v>
      </c>
      <c r="R138" s="35" t="s">
        <v>605</v>
      </c>
      <c r="S138" s="32" t="s">
        <v>19</v>
      </c>
      <c r="T138" s="32" t="s">
        <v>18</v>
      </c>
      <c r="U138" s="32"/>
      <c r="V138" s="16" t="s">
        <v>561</v>
      </c>
      <c r="W138" s="32" t="s">
        <v>19</v>
      </c>
    </row>
    <row r="139" spans="1:23" s="6" customFormat="1" ht="67.8" customHeight="1" x14ac:dyDescent="0.3">
      <c r="A139" s="15" t="s">
        <v>19</v>
      </c>
      <c r="B139" s="15" t="s">
        <v>19</v>
      </c>
      <c r="C139" s="15" t="s">
        <v>19</v>
      </c>
      <c r="D139" s="15" t="s">
        <v>2</v>
      </c>
      <c r="E139" s="15" t="s">
        <v>80</v>
      </c>
      <c r="F139" s="17" t="s">
        <v>593</v>
      </c>
      <c r="G139" s="17" t="s">
        <v>409</v>
      </c>
      <c r="H139" s="17" t="s">
        <v>598</v>
      </c>
      <c r="I139" s="17" t="s">
        <v>502</v>
      </c>
      <c r="J139" s="17">
        <v>48000000</v>
      </c>
      <c r="K139" s="15" t="s">
        <v>22</v>
      </c>
      <c r="L139" s="30">
        <v>44105</v>
      </c>
      <c r="M139" s="30">
        <v>44834</v>
      </c>
      <c r="N139" s="32"/>
      <c r="O139" s="15" t="s">
        <v>23</v>
      </c>
      <c r="P139" s="31">
        <v>189000</v>
      </c>
      <c r="Q139" s="15" t="s">
        <v>29</v>
      </c>
      <c r="R139" s="35" t="s">
        <v>164</v>
      </c>
      <c r="S139" s="32" t="s">
        <v>18</v>
      </c>
      <c r="T139" s="32" t="s">
        <v>24</v>
      </c>
      <c r="U139" s="32"/>
      <c r="V139" s="16" t="s">
        <v>211</v>
      </c>
      <c r="W139" s="32" t="s">
        <v>19</v>
      </c>
    </row>
    <row r="140" spans="1:23" s="6" customFormat="1" ht="46.2" customHeight="1" x14ac:dyDescent="0.3">
      <c r="A140" s="15" t="s">
        <v>19</v>
      </c>
      <c r="B140" s="15" t="s">
        <v>18</v>
      </c>
      <c r="C140" s="15" t="s">
        <v>18</v>
      </c>
      <c r="D140" s="15" t="s">
        <v>0</v>
      </c>
      <c r="E140" s="15" t="s">
        <v>80</v>
      </c>
      <c r="F140" s="17" t="s">
        <v>592</v>
      </c>
      <c r="G140" s="17" t="s">
        <v>21</v>
      </c>
      <c r="H140" s="17" t="s">
        <v>590</v>
      </c>
      <c r="I140" s="17" t="s">
        <v>65</v>
      </c>
      <c r="J140" s="17">
        <v>45000000</v>
      </c>
      <c r="K140" s="15" t="s">
        <v>30</v>
      </c>
      <c r="L140" s="30">
        <v>44105</v>
      </c>
      <c r="M140" s="30">
        <v>44286</v>
      </c>
      <c r="N140" s="30" t="s">
        <v>23</v>
      </c>
      <c r="O140" s="21" t="s">
        <v>23</v>
      </c>
      <c r="P140" s="31">
        <v>629343</v>
      </c>
      <c r="Q140" s="15" t="s">
        <v>597</v>
      </c>
      <c r="R140" s="35" t="s">
        <v>606</v>
      </c>
      <c r="S140" s="32" t="s">
        <v>19</v>
      </c>
      <c r="T140" s="32" t="s">
        <v>18</v>
      </c>
      <c r="U140" s="32"/>
      <c r="V140" s="16" t="s">
        <v>34</v>
      </c>
      <c r="W140" s="32" t="s">
        <v>19</v>
      </c>
    </row>
    <row r="141" spans="1:23" s="6" customFormat="1" ht="52.8" x14ac:dyDescent="0.3">
      <c r="A141" s="15" t="s">
        <v>19</v>
      </c>
      <c r="B141" s="15" t="s">
        <v>18</v>
      </c>
      <c r="C141" s="15" t="s">
        <v>18</v>
      </c>
      <c r="D141" s="15" t="s">
        <v>0</v>
      </c>
      <c r="E141" s="15" t="s">
        <v>80</v>
      </c>
      <c r="F141" s="17" t="s">
        <v>596</v>
      </c>
      <c r="G141" s="17" t="s">
        <v>21</v>
      </c>
      <c r="H141" s="17" t="s">
        <v>599</v>
      </c>
      <c r="I141" s="17" t="s">
        <v>65</v>
      </c>
      <c r="J141" s="17">
        <v>45000000</v>
      </c>
      <c r="K141" s="15" t="s">
        <v>30</v>
      </c>
      <c r="L141" s="30">
        <v>44105</v>
      </c>
      <c r="M141" s="30">
        <v>44834</v>
      </c>
      <c r="N141" s="32"/>
      <c r="O141" s="15" t="s">
        <v>23</v>
      </c>
      <c r="P141" s="31">
        <v>200000</v>
      </c>
      <c r="Q141" s="15" t="s">
        <v>601</v>
      </c>
      <c r="R141" s="35" t="s">
        <v>607</v>
      </c>
      <c r="S141" s="32" t="s">
        <v>19</v>
      </c>
      <c r="T141" s="32" t="s">
        <v>18</v>
      </c>
      <c r="U141" s="32"/>
      <c r="V141" s="16" t="s">
        <v>34</v>
      </c>
      <c r="W141" s="32" t="s">
        <v>19</v>
      </c>
    </row>
    <row r="142" spans="1:23" s="6" customFormat="1" ht="52.8" x14ac:dyDescent="0.3">
      <c r="A142" s="15" t="s">
        <v>19</v>
      </c>
      <c r="B142" s="15" t="s">
        <v>18</v>
      </c>
      <c r="C142" s="15" t="s">
        <v>18</v>
      </c>
      <c r="D142" s="15" t="s">
        <v>0</v>
      </c>
      <c r="E142" s="15" t="s">
        <v>80</v>
      </c>
      <c r="F142" s="17" t="s">
        <v>608</v>
      </c>
      <c r="G142" s="17" t="s">
        <v>66</v>
      </c>
      <c r="H142" s="17" t="s">
        <v>609</v>
      </c>
      <c r="I142" s="17" t="s">
        <v>507</v>
      </c>
      <c r="J142" s="17">
        <v>64000000</v>
      </c>
      <c r="K142" s="15" t="s">
        <v>22</v>
      </c>
      <c r="L142" s="56">
        <v>44106</v>
      </c>
      <c r="M142" s="30">
        <v>44835</v>
      </c>
      <c r="N142" s="32"/>
      <c r="O142" s="15" t="s">
        <v>50</v>
      </c>
      <c r="P142" s="31"/>
      <c r="Q142" s="15" t="s">
        <v>610</v>
      </c>
      <c r="R142" s="35" t="s">
        <v>611</v>
      </c>
      <c r="S142" s="32" t="s">
        <v>19</v>
      </c>
      <c r="T142" s="32" t="s">
        <v>18</v>
      </c>
      <c r="U142" s="32"/>
      <c r="V142" s="16" t="s">
        <v>57</v>
      </c>
      <c r="W142" s="32" t="s">
        <v>19</v>
      </c>
    </row>
    <row r="143" spans="1:23" s="6" customFormat="1" ht="63" customHeight="1" x14ac:dyDescent="0.3">
      <c r="A143" s="15" t="s">
        <v>19</v>
      </c>
      <c r="B143" s="15" t="s">
        <v>18</v>
      </c>
      <c r="C143" s="15" t="s">
        <v>18</v>
      </c>
      <c r="D143" s="15" t="s">
        <v>0</v>
      </c>
      <c r="E143" s="15" t="s">
        <v>80</v>
      </c>
      <c r="F143" s="17" t="s">
        <v>612</v>
      </c>
      <c r="G143" s="17" t="s">
        <v>201</v>
      </c>
      <c r="H143" s="17" t="s">
        <v>695</v>
      </c>
      <c r="I143" s="17" t="s">
        <v>502</v>
      </c>
      <c r="J143" s="17">
        <v>45000000</v>
      </c>
      <c r="K143" s="15" t="s">
        <v>22</v>
      </c>
      <c r="L143" s="30">
        <v>44119</v>
      </c>
      <c r="M143" s="30">
        <v>44848</v>
      </c>
      <c r="N143" s="32">
        <v>2</v>
      </c>
      <c r="O143" s="15"/>
      <c r="P143" s="31">
        <v>100000</v>
      </c>
      <c r="Q143" s="15" t="s">
        <v>613</v>
      </c>
      <c r="R143" s="35" t="s">
        <v>614</v>
      </c>
      <c r="S143" s="32" t="s">
        <v>18</v>
      </c>
      <c r="T143" s="32" t="s">
        <v>18</v>
      </c>
      <c r="U143" s="32">
        <v>1189799</v>
      </c>
      <c r="V143" s="16" t="s">
        <v>688</v>
      </c>
      <c r="W143" s="32" t="s">
        <v>19</v>
      </c>
    </row>
    <row r="144" spans="1:23" s="6" customFormat="1" ht="76.95" customHeight="1" x14ac:dyDescent="0.3">
      <c r="A144" s="15" t="s">
        <v>18</v>
      </c>
      <c r="B144" s="15" t="s">
        <v>19</v>
      </c>
      <c r="C144" s="15" t="s">
        <v>18</v>
      </c>
      <c r="D144" s="15" t="s">
        <v>1</v>
      </c>
      <c r="E144" s="15" t="s">
        <v>80</v>
      </c>
      <c r="F144" s="17" t="s">
        <v>615</v>
      </c>
      <c r="G144" s="17" t="s">
        <v>21</v>
      </c>
      <c r="H144" s="17" t="s">
        <v>616</v>
      </c>
      <c r="I144" s="17" t="s">
        <v>545</v>
      </c>
      <c r="J144" s="17">
        <v>45000000</v>
      </c>
      <c r="K144" s="15" t="s">
        <v>30</v>
      </c>
      <c r="L144" s="30">
        <v>44130</v>
      </c>
      <c r="M144" s="30">
        <v>44863</v>
      </c>
      <c r="N144" s="32">
        <v>0</v>
      </c>
      <c r="O144" s="15"/>
      <c r="P144" s="31">
        <v>91579</v>
      </c>
      <c r="Q144" s="15" t="s">
        <v>460</v>
      </c>
      <c r="R144" s="35" t="s">
        <v>461</v>
      </c>
      <c r="S144" s="32" t="s">
        <v>19</v>
      </c>
      <c r="T144" s="32" t="s">
        <v>18</v>
      </c>
      <c r="U144" s="41" t="s">
        <v>215</v>
      </c>
      <c r="V144" s="16" t="s">
        <v>34</v>
      </c>
      <c r="W144" s="32" t="s">
        <v>19</v>
      </c>
    </row>
    <row r="145" spans="1:23" s="6" customFormat="1" ht="76.95" customHeight="1" x14ac:dyDescent="0.3">
      <c r="A145" s="15" t="s">
        <v>19</v>
      </c>
      <c r="B145" s="15" t="s">
        <v>18</v>
      </c>
      <c r="C145" s="15" t="s">
        <v>18</v>
      </c>
      <c r="D145" s="15" t="s">
        <v>0</v>
      </c>
      <c r="E145" s="15" t="s">
        <v>80</v>
      </c>
      <c r="F145" s="17" t="s">
        <v>813</v>
      </c>
      <c r="G145" s="17" t="s">
        <v>66</v>
      </c>
      <c r="H145" s="45" t="s">
        <v>972</v>
      </c>
      <c r="I145" s="17" t="s">
        <v>502</v>
      </c>
      <c r="J145" s="17"/>
      <c r="K145" s="15" t="s">
        <v>814</v>
      </c>
      <c r="L145" s="30">
        <v>44317</v>
      </c>
      <c r="M145" s="30">
        <v>46142</v>
      </c>
      <c r="N145" s="32"/>
      <c r="O145" s="15"/>
      <c r="P145" s="31">
        <v>110500</v>
      </c>
      <c r="Q145" s="15" t="s">
        <v>222</v>
      </c>
      <c r="R145" s="35" t="s">
        <v>223</v>
      </c>
      <c r="S145" s="32" t="s">
        <v>18</v>
      </c>
      <c r="T145" s="32" t="s">
        <v>18</v>
      </c>
      <c r="U145" s="41"/>
      <c r="V145" s="16" t="s">
        <v>815</v>
      </c>
      <c r="W145" s="32" t="s">
        <v>19</v>
      </c>
    </row>
    <row r="146" spans="1:23" s="6" customFormat="1" ht="93" customHeight="1" x14ac:dyDescent="0.3">
      <c r="A146" s="15" t="s">
        <v>19</v>
      </c>
      <c r="B146" s="15" t="s">
        <v>18</v>
      </c>
      <c r="C146" s="15" t="s">
        <v>18</v>
      </c>
      <c r="D146" s="15" t="s">
        <v>0</v>
      </c>
      <c r="E146" s="15" t="s">
        <v>80</v>
      </c>
      <c r="F146" s="17" t="s">
        <v>619</v>
      </c>
      <c r="G146" s="17" t="s">
        <v>21</v>
      </c>
      <c r="H146" s="17" t="s">
        <v>617</v>
      </c>
      <c r="I146" s="17" t="s">
        <v>502</v>
      </c>
      <c r="J146" s="17">
        <v>45000000</v>
      </c>
      <c r="K146" s="15" t="s">
        <v>30</v>
      </c>
      <c r="L146" s="30">
        <v>44136</v>
      </c>
      <c r="M146" s="30">
        <v>44500</v>
      </c>
      <c r="N146" s="30">
        <v>44865</v>
      </c>
      <c r="O146" s="15">
        <v>0</v>
      </c>
      <c r="P146" s="31">
        <v>150000</v>
      </c>
      <c r="Q146" s="15" t="s">
        <v>696</v>
      </c>
      <c r="R146" s="35"/>
      <c r="S146" s="32" t="s">
        <v>19</v>
      </c>
      <c r="T146" s="32" t="s">
        <v>18</v>
      </c>
      <c r="U146" s="15" t="s">
        <v>618</v>
      </c>
      <c r="V146" s="16" t="s">
        <v>32</v>
      </c>
      <c r="W146" s="32" t="s">
        <v>19</v>
      </c>
    </row>
    <row r="147" spans="1:23" s="6" customFormat="1" ht="87" customHeight="1" x14ac:dyDescent="0.3">
      <c r="A147" s="15" t="s">
        <v>19</v>
      </c>
      <c r="B147" s="15" t="s">
        <v>18</v>
      </c>
      <c r="C147" s="15" t="s">
        <v>18</v>
      </c>
      <c r="D147" s="15" t="s">
        <v>0</v>
      </c>
      <c r="E147" s="15" t="s">
        <v>80</v>
      </c>
      <c r="F147" s="17" t="s">
        <v>620</v>
      </c>
      <c r="G147" s="17" t="s">
        <v>66</v>
      </c>
      <c r="H147" s="17" t="s">
        <v>621</v>
      </c>
      <c r="I147" s="17" t="s">
        <v>502</v>
      </c>
      <c r="J147" s="17">
        <v>73000000</v>
      </c>
      <c r="K147" s="15" t="s">
        <v>22</v>
      </c>
      <c r="L147" s="30">
        <v>44105</v>
      </c>
      <c r="M147" s="30">
        <v>44286</v>
      </c>
      <c r="N147" s="30">
        <v>44651</v>
      </c>
      <c r="O147" s="15"/>
      <c r="P147" s="31">
        <f>15000+5800+12000</f>
        <v>32800</v>
      </c>
      <c r="Q147" s="15" t="s">
        <v>628</v>
      </c>
      <c r="R147" s="35"/>
      <c r="S147" s="32" t="s">
        <v>18</v>
      </c>
      <c r="T147" s="32" t="s">
        <v>18</v>
      </c>
      <c r="U147" s="32"/>
      <c r="V147" s="16" t="s">
        <v>525</v>
      </c>
      <c r="W147" s="32" t="s">
        <v>19</v>
      </c>
    </row>
    <row r="148" spans="1:23" s="6" customFormat="1" ht="66" x14ac:dyDescent="0.3">
      <c r="A148" s="15" t="s">
        <v>19</v>
      </c>
      <c r="B148" s="15" t="s">
        <v>19</v>
      </c>
      <c r="C148" s="15" t="s">
        <v>368</v>
      </c>
      <c r="D148" s="15" t="s">
        <v>2</v>
      </c>
      <c r="E148" s="15" t="s">
        <v>80</v>
      </c>
      <c r="F148" s="17" t="s">
        <v>622</v>
      </c>
      <c r="G148" s="17" t="s">
        <v>201</v>
      </c>
      <c r="H148" s="17" t="s">
        <v>623</v>
      </c>
      <c r="I148" s="17" t="s">
        <v>502</v>
      </c>
      <c r="J148" s="17">
        <v>79800000</v>
      </c>
      <c r="K148" s="15" t="s">
        <v>22</v>
      </c>
      <c r="L148" s="30">
        <v>43831</v>
      </c>
      <c r="M148" s="30">
        <v>44926</v>
      </c>
      <c r="N148" s="32">
        <v>0</v>
      </c>
      <c r="O148" s="21">
        <v>44561</v>
      </c>
      <c r="P148" s="31" t="s">
        <v>624</v>
      </c>
      <c r="Q148" s="15" t="s">
        <v>697</v>
      </c>
      <c r="R148" s="35" t="s">
        <v>625</v>
      </c>
      <c r="S148" s="32" t="s">
        <v>44</v>
      </c>
      <c r="T148" s="32" t="s">
        <v>24</v>
      </c>
      <c r="U148" s="32"/>
      <c r="V148" s="16" t="s">
        <v>42</v>
      </c>
      <c r="W148" s="32" t="s">
        <v>19</v>
      </c>
    </row>
    <row r="149" spans="1:23" s="6" customFormat="1" ht="87" customHeight="1" x14ac:dyDescent="0.3">
      <c r="A149" s="15" t="s">
        <v>19</v>
      </c>
      <c r="B149" s="15" t="s">
        <v>19</v>
      </c>
      <c r="C149" s="15" t="s">
        <v>19</v>
      </c>
      <c r="D149" s="15" t="s">
        <v>2</v>
      </c>
      <c r="E149" s="15" t="s">
        <v>80</v>
      </c>
      <c r="F149" s="17" t="s">
        <v>626</v>
      </c>
      <c r="G149" s="17" t="s">
        <v>201</v>
      </c>
      <c r="H149" s="17" t="s">
        <v>627</v>
      </c>
      <c r="I149" s="17" t="s">
        <v>502</v>
      </c>
      <c r="J149" s="17">
        <v>66000000</v>
      </c>
      <c r="K149" s="15" t="s">
        <v>22</v>
      </c>
      <c r="L149" s="30">
        <v>43800</v>
      </c>
      <c r="M149" s="30">
        <v>44530</v>
      </c>
      <c r="N149" s="32">
        <v>1</v>
      </c>
      <c r="O149" s="15"/>
      <c r="P149" s="31">
        <v>1000</v>
      </c>
      <c r="Q149" s="15" t="s">
        <v>89</v>
      </c>
      <c r="R149" s="35" t="s">
        <v>90</v>
      </c>
      <c r="S149" s="32" t="s">
        <v>24</v>
      </c>
      <c r="T149" s="32" t="s">
        <v>24</v>
      </c>
      <c r="U149" s="32"/>
      <c r="V149" s="16" t="s">
        <v>235</v>
      </c>
      <c r="W149" s="32" t="s">
        <v>19</v>
      </c>
    </row>
    <row r="150" spans="1:23" s="6" customFormat="1" ht="52.8" x14ac:dyDescent="0.3">
      <c r="A150" s="15" t="s">
        <v>18</v>
      </c>
      <c r="B150" s="15" t="s">
        <v>19</v>
      </c>
      <c r="C150" s="15" t="s">
        <v>18</v>
      </c>
      <c r="D150" s="15" t="s">
        <v>1</v>
      </c>
      <c r="E150" s="15" t="s">
        <v>80</v>
      </c>
      <c r="F150" s="17" t="s">
        <v>629</v>
      </c>
      <c r="G150" s="17" t="s">
        <v>71</v>
      </c>
      <c r="H150" s="17" t="s">
        <v>630</v>
      </c>
      <c r="I150" s="17" t="s">
        <v>65</v>
      </c>
      <c r="J150" s="17">
        <v>50000000</v>
      </c>
      <c r="K150" s="15" t="s">
        <v>30</v>
      </c>
      <c r="L150" s="30">
        <v>44197</v>
      </c>
      <c r="M150" s="30" t="s">
        <v>60</v>
      </c>
      <c r="N150" s="32">
        <v>0</v>
      </c>
      <c r="O150" s="15"/>
      <c r="P150" s="31">
        <v>170174</v>
      </c>
      <c r="Q150" s="15" t="s">
        <v>631</v>
      </c>
      <c r="R150" s="35"/>
      <c r="S150" s="32" t="s">
        <v>44</v>
      </c>
      <c r="T150" s="32" t="s">
        <v>24</v>
      </c>
      <c r="U150" s="32"/>
      <c r="V150" s="16" t="s">
        <v>467</v>
      </c>
      <c r="W150" s="32" t="s">
        <v>19</v>
      </c>
    </row>
    <row r="151" spans="1:23" s="6" customFormat="1" ht="92.4" x14ac:dyDescent="0.3">
      <c r="A151" s="15" t="s">
        <v>19</v>
      </c>
      <c r="B151" s="15" t="s">
        <v>18</v>
      </c>
      <c r="C151" s="15" t="s">
        <v>18</v>
      </c>
      <c r="D151" s="15" t="s">
        <v>0</v>
      </c>
      <c r="E151" s="15" t="s">
        <v>80</v>
      </c>
      <c r="F151" s="17" t="s">
        <v>634</v>
      </c>
      <c r="G151" s="17" t="s">
        <v>21</v>
      </c>
      <c r="H151" s="17" t="s">
        <v>635</v>
      </c>
      <c r="I151" s="17" t="s">
        <v>502</v>
      </c>
      <c r="J151" s="17">
        <v>192400</v>
      </c>
      <c r="K151" s="15" t="s">
        <v>30</v>
      </c>
      <c r="L151" s="30">
        <v>44242</v>
      </c>
      <c r="M151" s="30">
        <v>44469</v>
      </c>
      <c r="N151" s="30">
        <v>44561</v>
      </c>
      <c r="O151" s="15"/>
      <c r="P151" s="31">
        <f>22000+2000</f>
        <v>24000</v>
      </c>
      <c r="Q151" s="15" t="s">
        <v>636</v>
      </c>
      <c r="R151" s="35" t="s">
        <v>637</v>
      </c>
      <c r="S151" s="32"/>
      <c r="T151" s="32"/>
      <c r="U151" s="32"/>
      <c r="V151" s="16" t="s">
        <v>46</v>
      </c>
      <c r="W151" s="32" t="s">
        <v>19</v>
      </c>
    </row>
    <row r="152" spans="1:23" s="6" customFormat="1" ht="66" x14ac:dyDescent="0.3">
      <c r="A152" s="15" t="s">
        <v>19</v>
      </c>
      <c r="B152" s="15" t="s">
        <v>19</v>
      </c>
      <c r="C152" s="15" t="s">
        <v>19</v>
      </c>
      <c r="D152" s="15" t="s">
        <v>2</v>
      </c>
      <c r="E152" s="15" t="s">
        <v>80</v>
      </c>
      <c r="F152" s="17" t="s">
        <v>638</v>
      </c>
      <c r="G152" s="17" t="s">
        <v>201</v>
      </c>
      <c r="H152" s="17" t="s">
        <v>639</v>
      </c>
      <c r="I152" s="17" t="s">
        <v>502</v>
      </c>
      <c r="J152" s="17"/>
      <c r="K152" s="15" t="s">
        <v>22</v>
      </c>
      <c r="L152" s="30">
        <v>43922</v>
      </c>
      <c r="M152" s="30">
        <v>45747</v>
      </c>
      <c r="N152" s="32">
        <v>0</v>
      </c>
      <c r="O152" s="15"/>
      <c r="P152" s="31">
        <v>51652.2</v>
      </c>
      <c r="Q152" s="15" t="s">
        <v>640</v>
      </c>
      <c r="R152" s="35" t="s">
        <v>641</v>
      </c>
      <c r="S152" s="32" t="s">
        <v>18</v>
      </c>
      <c r="T152" s="32" t="s">
        <v>18</v>
      </c>
      <c r="U152" s="32">
        <v>1271033</v>
      </c>
      <c r="V152" s="16" t="s">
        <v>42</v>
      </c>
      <c r="W152" s="32" t="s">
        <v>19</v>
      </c>
    </row>
    <row r="153" spans="1:23" s="6" customFormat="1" ht="66" x14ac:dyDescent="0.3">
      <c r="A153" s="15" t="s">
        <v>19</v>
      </c>
      <c r="B153" s="15" t="s">
        <v>18</v>
      </c>
      <c r="C153" s="15" t="s">
        <v>18</v>
      </c>
      <c r="D153" s="15" t="s">
        <v>0</v>
      </c>
      <c r="E153" s="15" t="s">
        <v>80</v>
      </c>
      <c r="F153" s="17" t="s">
        <v>642</v>
      </c>
      <c r="G153" s="17" t="s">
        <v>21</v>
      </c>
      <c r="H153" s="17" t="s">
        <v>643</v>
      </c>
      <c r="I153" s="17" t="s">
        <v>502</v>
      </c>
      <c r="J153" s="17"/>
      <c r="K153" s="15" t="s">
        <v>30</v>
      </c>
      <c r="L153" s="30">
        <v>44242</v>
      </c>
      <c r="M153" s="30">
        <v>44651</v>
      </c>
      <c r="N153" s="41" t="s">
        <v>644</v>
      </c>
      <c r="O153" s="15"/>
      <c r="P153" s="31">
        <v>17900</v>
      </c>
      <c r="Q153" s="15" t="s">
        <v>645</v>
      </c>
      <c r="R153" s="35" t="s">
        <v>646</v>
      </c>
      <c r="S153" s="32" t="s">
        <v>18</v>
      </c>
      <c r="T153" s="32" t="s">
        <v>18</v>
      </c>
      <c r="U153" s="32"/>
      <c r="V153" s="16" t="s">
        <v>46</v>
      </c>
      <c r="W153" s="32" t="s">
        <v>19</v>
      </c>
    </row>
    <row r="154" spans="1:23" s="6" customFormat="1" ht="55.5" customHeight="1" x14ac:dyDescent="0.3">
      <c r="A154" s="15" t="s">
        <v>19</v>
      </c>
      <c r="B154" s="15" t="s">
        <v>19</v>
      </c>
      <c r="C154" s="15" t="s">
        <v>19</v>
      </c>
      <c r="D154" s="15" t="s">
        <v>2</v>
      </c>
      <c r="E154" s="15" t="s">
        <v>80</v>
      </c>
      <c r="F154" s="17" t="s">
        <v>649</v>
      </c>
      <c r="G154" s="17" t="s">
        <v>21</v>
      </c>
      <c r="H154" s="17" t="s">
        <v>650</v>
      </c>
      <c r="I154" s="17" t="s">
        <v>648</v>
      </c>
      <c r="J154" s="17"/>
      <c r="K154" s="15" t="s">
        <v>22</v>
      </c>
      <c r="L154" s="30">
        <v>44287</v>
      </c>
      <c r="M154" s="30">
        <v>44651</v>
      </c>
      <c r="N154" s="32">
        <f>1+1+1</f>
        <v>3</v>
      </c>
      <c r="O154" s="15"/>
      <c r="P154" s="31">
        <v>49450</v>
      </c>
      <c r="Q154" s="15" t="s">
        <v>678</v>
      </c>
      <c r="R154" s="35" t="s">
        <v>651</v>
      </c>
      <c r="S154" s="32" t="s">
        <v>19</v>
      </c>
      <c r="T154" s="32" t="s">
        <v>18</v>
      </c>
      <c r="U154" s="32">
        <v>1107210</v>
      </c>
      <c r="V154" s="16" t="s">
        <v>359</v>
      </c>
      <c r="W154" s="32" t="s">
        <v>19</v>
      </c>
    </row>
    <row r="155" spans="1:23" s="6" customFormat="1" ht="92.25" customHeight="1" x14ac:dyDescent="0.3">
      <c r="A155" s="15" t="s">
        <v>19</v>
      </c>
      <c r="B155" s="15" t="s">
        <v>19</v>
      </c>
      <c r="C155" s="15" t="s">
        <v>19</v>
      </c>
      <c r="D155" s="15" t="s">
        <v>2</v>
      </c>
      <c r="E155" s="15" t="s">
        <v>80</v>
      </c>
      <c r="F155" s="17" t="s">
        <v>451</v>
      </c>
      <c r="G155" s="17" t="s">
        <v>115</v>
      </c>
      <c r="H155" s="57" t="s">
        <v>652</v>
      </c>
      <c r="I155" s="17" t="s">
        <v>502</v>
      </c>
      <c r="J155" s="17"/>
      <c r="K155" s="15" t="s">
        <v>22</v>
      </c>
      <c r="L155" s="30">
        <v>43922</v>
      </c>
      <c r="M155" s="30">
        <v>45382</v>
      </c>
      <c r="N155" s="32">
        <v>0</v>
      </c>
      <c r="O155" s="21">
        <v>45230</v>
      </c>
      <c r="P155" s="31">
        <f>1026*3</f>
        <v>3078</v>
      </c>
      <c r="Q155" s="15" t="s">
        <v>679</v>
      </c>
      <c r="R155" s="35" t="s">
        <v>653</v>
      </c>
      <c r="S155" s="32" t="s">
        <v>18</v>
      </c>
      <c r="T155" s="32" t="s">
        <v>18</v>
      </c>
      <c r="U155" s="32" t="s">
        <v>50</v>
      </c>
      <c r="V155" s="16" t="s">
        <v>654</v>
      </c>
      <c r="W155" s="32" t="s">
        <v>18</v>
      </c>
    </row>
    <row r="156" spans="1:23" s="6" customFormat="1" ht="84" customHeight="1" x14ac:dyDescent="0.3">
      <c r="A156" s="15" t="s">
        <v>19</v>
      </c>
      <c r="B156" s="15" t="s">
        <v>18</v>
      </c>
      <c r="C156" s="15" t="s">
        <v>18</v>
      </c>
      <c r="D156" s="15" t="s">
        <v>0</v>
      </c>
      <c r="E156" s="15" t="s">
        <v>80</v>
      </c>
      <c r="F156" s="17" t="s">
        <v>660</v>
      </c>
      <c r="G156" s="17" t="s">
        <v>21</v>
      </c>
      <c r="H156" s="18" t="s">
        <v>661</v>
      </c>
      <c r="I156" s="17" t="s">
        <v>502</v>
      </c>
      <c r="J156" s="17">
        <v>101700</v>
      </c>
      <c r="K156" s="15" t="s">
        <v>22</v>
      </c>
      <c r="L156" s="30">
        <v>44317</v>
      </c>
      <c r="M156" s="30">
        <v>45412</v>
      </c>
      <c r="N156" s="32">
        <f>1+1</f>
        <v>2</v>
      </c>
      <c r="O156" s="21"/>
      <c r="P156" s="31">
        <v>376893</v>
      </c>
      <c r="Q156" s="58" t="s">
        <v>663</v>
      </c>
      <c r="R156" s="35" t="s">
        <v>662</v>
      </c>
      <c r="S156" s="32" t="s">
        <v>19</v>
      </c>
      <c r="T156" s="32" t="s">
        <v>18</v>
      </c>
      <c r="U156" s="32">
        <v>7289284</v>
      </c>
      <c r="V156" s="16" t="s">
        <v>34</v>
      </c>
      <c r="W156" s="32" t="s">
        <v>19</v>
      </c>
    </row>
    <row r="157" spans="1:23" s="6" customFormat="1" ht="64.5" customHeight="1" x14ac:dyDescent="0.3">
      <c r="A157" s="15" t="s">
        <v>19</v>
      </c>
      <c r="B157" s="15" t="s">
        <v>18</v>
      </c>
      <c r="C157" s="15" t="s">
        <v>18</v>
      </c>
      <c r="D157" s="15" t="s">
        <v>0</v>
      </c>
      <c r="E157" s="15" t="s">
        <v>80</v>
      </c>
      <c r="F157" s="17" t="s">
        <v>655</v>
      </c>
      <c r="G157" s="17" t="s">
        <v>458</v>
      </c>
      <c r="H157" s="45" t="s">
        <v>656</v>
      </c>
      <c r="I157" s="17" t="s">
        <v>502</v>
      </c>
      <c r="J157" s="17">
        <v>70000000</v>
      </c>
      <c r="K157" s="15" t="s">
        <v>30</v>
      </c>
      <c r="L157" s="30">
        <v>43956</v>
      </c>
      <c r="M157" s="30">
        <v>44651</v>
      </c>
      <c r="N157" s="32">
        <v>0</v>
      </c>
      <c r="O157" s="15" t="s">
        <v>23</v>
      </c>
      <c r="P157" s="31">
        <v>657239</v>
      </c>
      <c r="Q157" s="15" t="s">
        <v>161</v>
      </c>
      <c r="R157" s="35"/>
      <c r="S157" s="32" t="s">
        <v>18</v>
      </c>
      <c r="T157" s="32" t="s">
        <v>18</v>
      </c>
      <c r="U157" s="32" t="s">
        <v>23</v>
      </c>
      <c r="V157" s="16" t="s">
        <v>46</v>
      </c>
      <c r="W157" s="32" t="s">
        <v>19</v>
      </c>
    </row>
    <row r="158" spans="1:23" s="6" customFormat="1" ht="54.75" customHeight="1" x14ac:dyDescent="0.3">
      <c r="A158" s="15" t="s">
        <v>19</v>
      </c>
      <c r="B158" s="15" t="s">
        <v>18</v>
      </c>
      <c r="C158" s="15" t="s">
        <v>18</v>
      </c>
      <c r="D158" s="15" t="s">
        <v>0</v>
      </c>
      <c r="E158" s="15" t="s">
        <v>80</v>
      </c>
      <c r="F158" s="17" t="s">
        <v>657</v>
      </c>
      <c r="G158" s="17" t="s">
        <v>71</v>
      </c>
      <c r="H158" s="45" t="s">
        <v>680</v>
      </c>
      <c r="I158" s="17" t="s">
        <v>502</v>
      </c>
      <c r="J158" s="17">
        <v>152050</v>
      </c>
      <c r="K158" s="15" t="s">
        <v>30</v>
      </c>
      <c r="L158" s="30">
        <v>44200</v>
      </c>
      <c r="M158" s="30">
        <v>45138</v>
      </c>
      <c r="N158" s="32">
        <v>0</v>
      </c>
      <c r="O158" s="15" t="s">
        <v>23</v>
      </c>
      <c r="P158" s="31">
        <v>78993.75</v>
      </c>
      <c r="Q158" s="15" t="s">
        <v>669</v>
      </c>
      <c r="R158" s="35" t="s">
        <v>670</v>
      </c>
      <c r="S158" s="32" t="s">
        <v>19</v>
      </c>
      <c r="T158" s="32" t="s">
        <v>18</v>
      </c>
      <c r="U158" s="32" t="s">
        <v>671</v>
      </c>
      <c r="V158" s="16" t="s">
        <v>439</v>
      </c>
      <c r="W158" s="32" t="s">
        <v>19</v>
      </c>
    </row>
    <row r="159" spans="1:23" s="6" customFormat="1" ht="63" customHeight="1" x14ac:dyDescent="0.3">
      <c r="A159" s="15" t="s">
        <v>19</v>
      </c>
      <c r="B159" s="15" t="s">
        <v>18</v>
      </c>
      <c r="C159" s="15" t="s">
        <v>18</v>
      </c>
      <c r="D159" s="15" t="s">
        <v>0</v>
      </c>
      <c r="E159" s="15" t="s">
        <v>80</v>
      </c>
      <c r="F159" s="17" t="s">
        <v>658</v>
      </c>
      <c r="G159" s="17" t="s">
        <v>71</v>
      </c>
      <c r="H159" s="45" t="s">
        <v>659</v>
      </c>
      <c r="I159" s="17" t="s">
        <v>502</v>
      </c>
      <c r="J159" s="17">
        <v>191499</v>
      </c>
      <c r="K159" s="15" t="s">
        <v>30</v>
      </c>
      <c r="L159" s="30">
        <v>44136</v>
      </c>
      <c r="M159" s="30">
        <v>44926</v>
      </c>
      <c r="N159" s="32">
        <v>0</v>
      </c>
      <c r="O159" s="15" t="s">
        <v>23</v>
      </c>
      <c r="P159" s="31">
        <v>23760</v>
      </c>
      <c r="Q159" s="15" t="s">
        <v>672</v>
      </c>
      <c r="R159" s="35" t="s">
        <v>673</v>
      </c>
      <c r="S159" s="32"/>
      <c r="T159" s="32" t="s">
        <v>18</v>
      </c>
      <c r="U159" s="32">
        <v>6992542</v>
      </c>
      <c r="V159" s="16" t="s">
        <v>34</v>
      </c>
      <c r="W159" s="32" t="s">
        <v>19</v>
      </c>
    </row>
    <row r="160" spans="1:23" s="6" customFormat="1" ht="73.5" customHeight="1" x14ac:dyDescent="0.3">
      <c r="A160" s="15" t="s">
        <v>18</v>
      </c>
      <c r="B160" s="15" t="s">
        <v>19</v>
      </c>
      <c r="C160" s="15" t="s">
        <v>18</v>
      </c>
      <c r="D160" s="15" t="s">
        <v>1</v>
      </c>
      <c r="E160" s="15" t="s">
        <v>80</v>
      </c>
      <c r="F160" s="17" t="s">
        <v>664</v>
      </c>
      <c r="G160" s="17" t="s">
        <v>21</v>
      </c>
      <c r="H160" s="45" t="s">
        <v>665</v>
      </c>
      <c r="I160" s="17" t="s">
        <v>545</v>
      </c>
      <c r="J160" s="17">
        <v>390000</v>
      </c>
      <c r="K160" s="15" t="s">
        <v>30</v>
      </c>
      <c r="L160" s="30">
        <v>44319</v>
      </c>
      <c r="M160" s="30">
        <v>44408</v>
      </c>
      <c r="N160" s="32">
        <v>0</v>
      </c>
      <c r="O160" s="15"/>
      <c r="P160" s="31">
        <v>154560</v>
      </c>
      <c r="Q160" s="15" t="s">
        <v>666</v>
      </c>
      <c r="R160" s="59" t="s">
        <v>667</v>
      </c>
      <c r="S160" s="32" t="s">
        <v>19</v>
      </c>
      <c r="T160" s="32" t="s">
        <v>24</v>
      </c>
      <c r="U160" s="58" t="s">
        <v>668</v>
      </c>
      <c r="V160" s="16" t="s">
        <v>34</v>
      </c>
      <c r="W160" s="32" t="s">
        <v>19</v>
      </c>
    </row>
    <row r="161" spans="1:23" s="6" customFormat="1" ht="63.75" customHeight="1" x14ac:dyDescent="0.3">
      <c r="A161" s="15" t="s">
        <v>19</v>
      </c>
      <c r="B161" s="15" t="s">
        <v>19</v>
      </c>
      <c r="C161" s="15" t="s">
        <v>19</v>
      </c>
      <c r="D161" s="15" t="s">
        <v>2</v>
      </c>
      <c r="E161" s="15" t="s">
        <v>80</v>
      </c>
      <c r="F161" s="17" t="s">
        <v>677</v>
      </c>
      <c r="G161" s="17" t="s">
        <v>71</v>
      </c>
      <c r="H161" s="17" t="s">
        <v>674</v>
      </c>
      <c r="I161" s="17" t="s">
        <v>502</v>
      </c>
      <c r="J161" s="17"/>
      <c r="K161" s="15" t="s">
        <v>22</v>
      </c>
      <c r="L161" s="30">
        <v>44287</v>
      </c>
      <c r="M161" s="30">
        <v>45382</v>
      </c>
      <c r="N161" s="32" t="s">
        <v>117</v>
      </c>
      <c r="O161" s="21">
        <v>45260</v>
      </c>
      <c r="P161" s="31">
        <v>1737000</v>
      </c>
      <c r="Q161" s="15" t="s">
        <v>676</v>
      </c>
      <c r="R161" s="35" t="s">
        <v>675</v>
      </c>
      <c r="S161" s="32" t="s">
        <v>18</v>
      </c>
      <c r="T161" s="32" t="s">
        <v>24</v>
      </c>
      <c r="U161" s="32"/>
      <c r="V161" s="16" t="s">
        <v>211</v>
      </c>
      <c r="W161" s="32" t="s">
        <v>19</v>
      </c>
    </row>
    <row r="162" spans="1:23" s="6" customFormat="1" ht="66" x14ac:dyDescent="0.3">
      <c r="A162" s="15" t="s">
        <v>19</v>
      </c>
      <c r="B162" s="15" t="s">
        <v>19</v>
      </c>
      <c r="C162" s="15" t="s">
        <v>19</v>
      </c>
      <c r="D162" s="15" t="s">
        <v>2</v>
      </c>
      <c r="E162" s="15" t="s">
        <v>702</v>
      </c>
      <c r="F162" s="17" t="s">
        <v>703</v>
      </c>
      <c r="G162" s="17"/>
      <c r="H162" s="17" t="s">
        <v>704</v>
      </c>
      <c r="I162" s="17" t="s">
        <v>502</v>
      </c>
      <c r="J162" s="17"/>
      <c r="K162" s="15" t="s">
        <v>22</v>
      </c>
      <c r="L162" s="30">
        <v>41974</v>
      </c>
      <c r="M162" s="21" t="s">
        <v>408</v>
      </c>
      <c r="N162" s="32"/>
      <c r="O162" s="15"/>
      <c r="P162" s="31">
        <v>6000</v>
      </c>
      <c r="Q162" s="15" t="s">
        <v>705</v>
      </c>
      <c r="R162" s="35" t="s">
        <v>706</v>
      </c>
      <c r="S162" s="32" t="s">
        <v>18</v>
      </c>
      <c r="T162" s="32" t="s">
        <v>24</v>
      </c>
      <c r="U162" s="32">
        <v>2425920</v>
      </c>
      <c r="V162" s="16" t="s">
        <v>235</v>
      </c>
      <c r="W162" s="32" t="s">
        <v>19</v>
      </c>
    </row>
    <row r="163" spans="1:23" s="6" customFormat="1" ht="66" x14ac:dyDescent="0.3">
      <c r="A163" s="15" t="s">
        <v>19</v>
      </c>
      <c r="B163" s="15" t="s">
        <v>19</v>
      </c>
      <c r="C163" s="15" t="s">
        <v>19</v>
      </c>
      <c r="D163" s="15" t="s">
        <v>2</v>
      </c>
      <c r="E163" s="15" t="s">
        <v>80</v>
      </c>
      <c r="F163" s="17" t="s">
        <v>707</v>
      </c>
      <c r="G163" s="17" t="s">
        <v>201</v>
      </c>
      <c r="H163" s="17" t="s">
        <v>708</v>
      </c>
      <c r="I163" s="17" t="s">
        <v>507</v>
      </c>
      <c r="J163" s="17"/>
      <c r="K163" s="15" t="s">
        <v>103</v>
      </c>
      <c r="L163" s="30">
        <v>44228</v>
      </c>
      <c r="M163" s="30" t="s">
        <v>709</v>
      </c>
      <c r="N163" s="32"/>
      <c r="O163" s="15"/>
      <c r="P163" s="31">
        <f>5530.5*2</f>
        <v>11061</v>
      </c>
      <c r="Q163" s="15" t="s">
        <v>710</v>
      </c>
      <c r="R163" s="35" t="s">
        <v>711</v>
      </c>
      <c r="S163" s="32" t="s">
        <v>18</v>
      </c>
      <c r="T163" s="32" t="s">
        <v>24</v>
      </c>
      <c r="U163" s="6">
        <v>3203859</v>
      </c>
      <c r="V163" s="16" t="s">
        <v>568</v>
      </c>
      <c r="W163" s="32" t="s">
        <v>19</v>
      </c>
    </row>
    <row r="164" spans="1:23" s="6" customFormat="1" ht="101.7" customHeight="1" x14ac:dyDescent="0.3">
      <c r="A164" s="15" t="s">
        <v>19</v>
      </c>
      <c r="B164" s="15" t="s">
        <v>18</v>
      </c>
      <c r="C164" s="15" t="s">
        <v>18</v>
      </c>
      <c r="D164" s="15" t="s">
        <v>0</v>
      </c>
      <c r="E164" s="15" t="s">
        <v>80</v>
      </c>
      <c r="F164" s="17" t="s">
        <v>713</v>
      </c>
      <c r="G164" s="17" t="s">
        <v>544</v>
      </c>
      <c r="H164" s="17" t="s">
        <v>714</v>
      </c>
      <c r="I164" s="17" t="s">
        <v>502</v>
      </c>
      <c r="J164" s="17"/>
      <c r="K164" s="15" t="s">
        <v>103</v>
      </c>
      <c r="L164" s="21" t="s">
        <v>749</v>
      </c>
      <c r="M164" s="21" t="s">
        <v>750</v>
      </c>
      <c r="N164" s="30">
        <v>45077</v>
      </c>
      <c r="O164" s="15"/>
      <c r="P164" s="20" t="s">
        <v>751</v>
      </c>
      <c r="Q164" s="15" t="s">
        <v>715</v>
      </c>
      <c r="R164" s="35" t="s">
        <v>716</v>
      </c>
      <c r="S164" s="32" t="s">
        <v>18</v>
      </c>
      <c r="T164" s="32" t="s">
        <v>24</v>
      </c>
      <c r="U164" s="32">
        <v>147366</v>
      </c>
      <c r="V164" s="16" t="s">
        <v>34</v>
      </c>
      <c r="W164" s="32" t="s">
        <v>19</v>
      </c>
    </row>
    <row r="165" spans="1:23" s="6" customFormat="1" ht="109.2" customHeight="1" x14ac:dyDescent="0.3">
      <c r="A165" s="15" t="s">
        <v>19</v>
      </c>
      <c r="B165" s="15" t="s">
        <v>19</v>
      </c>
      <c r="C165" s="15" t="s">
        <v>19</v>
      </c>
      <c r="D165" s="15" t="s">
        <v>2</v>
      </c>
      <c r="E165" s="15" t="s">
        <v>80</v>
      </c>
      <c r="F165" s="17" t="s">
        <v>102</v>
      </c>
      <c r="G165" s="17" t="s">
        <v>285</v>
      </c>
      <c r="H165" s="17" t="s">
        <v>740</v>
      </c>
      <c r="I165" s="17" t="s">
        <v>502</v>
      </c>
      <c r="J165" s="17"/>
      <c r="K165" s="15" t="s">
        <v>103</v>
      </c>
      <c r="L165" s="30">
        <v>44401</v>
      </c>
      <c r="M165" s="30">
        <v>44765</v>
      </c>
      <c r="N165" s="32"/>
      <c r="O165" s="15"/>
      <c r="P165" s="31">
        <f>4950*2</f>
        <v>9900</v>
      </c>
      <c r="Q165" s="15" t="s">
        <v>741</v>
      </c>
      <c r="R165" s="35" t="s">
        <v>717</v>
      </c>
      <c r="S165" s="32" t="s">
        <v>19</v>
      </c>
      <c r="T165" s="32" t="s">
        <v>24</v>
      </c>
      <c r="U165" s="41" t="s">
        <v>718</v>
      </c>
      <c r="V165" s="16" t="s">
        <v>211</v>
      </c>
      <c r="W165" s="32" t="s">
        <v>19</v>
      </c>
    </row>
    <row r="166" spans="1:23" s="6" customFormat="1" ht="78.599999999999994" customHeight="1" x14ac:dyDescent="0.3">
      <c r="A166" s="15" t="s">
        <v>19</v>
      </c>
      <c r="B166" s="15" t="s">
        <v>18</v>
      </c>
      <c r="C166" s="15" t="s">
        <v>18</v>
      </c>
      <c r="D166" s="15" t="s">
        <v>0</v>
      </c>
      <c r="E166" s="15" t="s">
        <v>80</v>
      </c>
      <c r="F166" s="17" t="s">
        <v>720</v>
      </c>
      <c r="G166" s="17" t="s">
        <v>66</v>
      </c>
      <c r="H166" s="17" t="s">
        <v>721</v>
      </c>
      <c r="I166" s="17" t="s">
        <v>502</v>
      </c>
      <c r="J166" s="17"/>
      <c r="K166" s="15" t="s">
        <v>265</v>
      </c>
      <c r="L166" s="30">
        <v>44348</v>
      </c>
      <c r="M166" s="30">
        <v>44712</v>
      </c>
      <c r="N166" s="32"/>
      <c r="O166" s="15"/>
      <c r="P166" s="31">
        <v>15000</v>
      </c>
      <c r="Q166" s="15" t="s">
        <v>742</v>
      </c>
      <c r="R166" s="35" t="s">
        <v>722</v>
      </c>
      <c r="S166" s="32" t="s">
        <v>19</v>
      </c>
      <c r="T166" s="32" t="s">
        <v>54</v>
      </c>
      <c r="U166" s="32"/>
      <c r="V166" s="16" t="s">
        <v>525</v>
      </c>
      <c r="W166" s="32" t="s">
        <v>19</v>
      </c>
    </row>
    <row r="167" spans="1:23" s="6" customFormat="1" ht="66" x14ac:dyDescent="0.25">
      <c r="A167" s="15" t="s">
        <v>19</v>
      </c>
      <c r="B167" s="15" t="s">
        <v>19</v>
      </c>
      <c r="C167" s="15" t="s">
        <v>19</v>
      </c>
      <c r="D167" s="15" t="s">
        <v>2</v>
      </c>
      <c r="E167" s="15" t="s">
        <v>80</v>
      </c>
      <c r="F167" s="17" t="s">
        <v>723</v>
      </c>
      <c r="G167" s="17" t="s">
        <v>544</v>
      </c>
      <c r="H167" s="17" t="s">
        <v>724</v>
      </c>
      <c r="I167" s="17" t="s">
        <v>502</v>
      </c>
      <c r="J167" s="17"/>
      <c r="K167" s="15" t="s">
        <v>30</v>
      </c>
      <c r="L167" s="30">
        <v>44378</v>
      </c>
      <c r="M167" s="30">
        <v>44651</v>
      </c>
      <c r="N167" s="32"/>
      <c r="O167" s="15"/>
      <c r="P167" s="31">
        <v>17000</v>
      </c>
      <c r="Q167" s="15" t="s">
        <v>725</v>
      </c>
      <c r="R167" s="35" t="s">
        <v>726</v>
      </c>
      <c r="S167" s="32" t="s">
        <v>19</v>
      </c>
      <c r="T167" s="32" t="s">
        <v>24</v>
      </c>
      <c r="U167" s="60">
        <v>8083302</v>
      </c>
      <c r="V167" s="16" t="s">
        <v>314</v>
      </c>
      <c r="W167" s="32" t="s">
        <v>19</v>
      </c>
    </row>
    <row r="168" spans="1:23" s="6" customFormat="1" ht="58.2" customHeight="1" x14ac:dyDescent="0.3">
      <c r="A168" s="15" t="s">
        <v>19</v>
      </c>
      <c r="B168" s="15" t="s">
        <v>18</v>
      </c>
      <c r="C168" s="15" t="s">
        <v>18</v>
      </c>
      <c r="D168" s="15" t="s">
        <v>0</v>
      </c>
      <c r="E168" s="15" t="s">
        <v>80</v>
      </c>
      <c r="F168" s="17" t="s">
        <v>729</v>
      </c>
      <c r="G168" s="17" t="s">
        <v>285</v>
      </c>
      <c r="H168" s="17" t="s">
        <v>730</v>
      </c>
      <c r="I168" s="17" t="s">
        <v>502</v>
      </c>
      <c r="J168" s="17"/>
      <c r="K168" s="15" t="s">
        <v>265</v>
      </c>
      <c r="L168" s="30">
        <v>44342</v>
      </c>
      <c r="M168" s="30">
        <v>44651</v>
      </c>
      <c r="N168" s="32"/>
      <c r="O168" s="15"/>
      <c r="P168" s="31">
        <v>6500</v>
      </c>
      <c r="Q168" s="15" t="s">
        <v>731</v>
      </c>
      <c r="R168" s="35"/>
      <c r="S168" s="32"/>
      <c r="T168" s="32"/>
      <c r="U168" s="32"/>
      <c r="V168" s="16" t="s">
        <v>207</v>
      </c>
      <c r="W168" s="32"/>
    </row>
    <row r="169" spans="1:23" s="6" customFormat="1" ht="66.599999999999994" customHeight="1" x14ac:dyDescent="0.3">
      <c r="A169" s="15" t="s">
        <v>19</v>
      </c>
      <c r="B169" s="15" t="s">
        <v>18</v>
      </c>
      <c r="C169" s="15" t="s">
        <v>18</v>
      </c>
      <c r="D169" s="15" t="s">
        <v>0</v>
      </c>
      <c r="E169" s="15" t="s">
        <v>80</v>
      </c>
      <c r="F169" s="17" t="s">
        <v>732</v>
      </c>
      <c r="G169" s="17" t="s">
        <v>201</v>
      </c>
      <c r="H169" s="17" t="s">
        <v>733</v>
      </c>
      <c r="I169" s="17" t="s">
        <v>502</v>
      </c>
      <c r="J169" s="17"/>
      <c r="K169" s="15" t="s">
        <v>265</v>
      </c>
      <c r="L169" s="30">
        <v>44256</v>
      </c>
      <c r="M169" s="30">
        <v>44651</v>
      </c>
      <c r="N169" s="32">
        <f>1+1</f>
        <v>2</v>
      </c>
      <c r="O169" s="15"/>
      <c r="P169" s="31">
        <v>20000</v>
      </c>
      <c r="Q169" s="15" t="s">
        <v>734</v>
      </c>
      <c r="R169" s="35" t="s">
        <v>735</v>
      </c>
      <c r="S169" s="32"/>
      <c r="T169" s="32"/>
      <c r="U169" s="32"/>
      <c r="V169" s="16" t="s">
        <v>79</v>
      </c>
      <c r="W169" s="32"/>
    </row>
    <row r="170" spans="1:23" s="6" customFormat="1" ht="74.7" customHeight="1" x14ac:dyDescent="0.3">
      <c r="A170" s="15" t="s">
        <v>19</v>
      </c>
      <c r="B170" s="15" t="s">
        <v>18</v>
      </c>
      <c r="C170" s="15" t="s">
        <v>18</v>
      </c>
      <c r="D170" s="15" t="s">
        <v>0</v>
      </c>
      <c r="E170" s="15" t="s">
        <v>80</v>
      </c>
      <c r="F170" s="17" t="s">
        <v>743</v>
      </c>
      <c r="G170" s="17" t="s">
        <v>21</v>
      </c>
      <c r="H170" s="17" t="s">
        <v>794</v>
      </c>
      <c r="I170" s="17" t="s">
        <v>545</v>
      </c>
      <c r="J170" s="17"/>
      <c r="K170" s="15" t="s">
        <v>265</v>
      </c>
      <c r="L170" s="30">
        <v>44410</v>
      </c>
      <c r="M170" s="30">
        <v>44561</v>
      </c>
      <c r="N170" s="32"/>
      <c r="O170" s="15"/>
      <c r="P170" s="31">
        <v>614000</v>
      </c>
      <c r="Q170" s="15" t="s">
        <v>744</v>
      </c>
      <c r="R170" s="35" t="s">
        <v>795</v>
      </c>
      <c r="S170" s="32" t="s">
        <v>19</v>
      </c>
      <c r="T170" s="32"/>
      <c r="U170" s="32">
        <v>3883065</v>
      </c>
      <c r="V170" s="16" t="s">
        <v>225</v>
      </c>
      <c r="W170" s="32"/>
    </row>
    <row r="171" spans="1:23" s="6" customFormat="1" ht="62.7" customHeight="1" x14ac:dyDescent="0.3">
      <c r="A171" s="15" t="s">
        <v>18</v>
      </c>
      <c r="B171" s="15" t="s">
        <v>19</v>
      </c>
      <c r="C171" s="15" t="s">
        <v>18</v>
      </c>
      <c r="D171" s="15" t="s">
        <v>1</v>
      </c>
      <c r="E171" s="15" t="s">
        <v>80</v>
      </c>
      <c r="F171" s="17" t="s">
        <v>745</v>
      </c>
      <c r="G171" s="17" t="s">
        <v>544</v>
      </c>
      <c r="H171" s="17" t="s">
        <v>748</v>
      </c>
      <c r="I171" s="17" t="s">
        <v>502</v>
      </c>
      <c r="J171" s="17"/>
      <c r="K171" s="15" t="s">
        <v>103</v>
      </c>
      <c r="L171" s="30">
        <v>44398</v>
      </c>
      <c r="M171" s="30">
        <v>47999</v>
      </c>
      <c r="N171" s="32"/>
      <c r="O171" s="15"/>
      <c r="P171" s="31">
        <v>5850</v>
      </c>
      <c r="Q171" s="15" t="s">
        <v>746</v>
      </c>
      <c r="R171" s="35" t="s">
        <v>747</v>
      </c>
      <c r="S171" s="32" t="s">
        <v>19</v>
      </c>
      <c r="T171" s="32" t="s">
        <v>18</v>
      </c>
      <c r="U171" s="32"/>
      <c r="V171" s="16" t="s">
        <v>525</v>
      </c>
      <c r="W171" s="32" t="s">
        <v>19</v>
      </c>
    </row>
    <row r="172" spans="1:23" s="6" customFormat="1" ht="60.6" customHeight="1" x14ac:dyDescent="0.3">
      <c r="A172" s="15" t="s">
        <v>19</v>
      </c>
      <c r="B172" s="15" t="s">
        <v>18</v>
      </c>
      <c r="C172" s="15" t="s">
        <v>18</v>
      </c>
      <c r="D172" s="15" t="s">
        <v>0</v>
      </c>
      <c r="E172" s="15" t="s">
        <v>80</v>
      </c>
      <c r="F172" s="17" t="s">
        <v>753</v>
      </c>
      <c r="G172" s="17" t="s">
        <v>544</v>
      </c>
      <c r="H172" s="17" t="s">
        <v>754</v>
      </c>
      <c r="I172" s="17" t="s">
        <v>502</v>
      </c>
      <c r="J172" s="17"/>
      <c r="K172" s="15" t="s">
        <v>206</v>
      </c>
      <c r="L172" s="30">
        <v>44409</v>
      </c>
      <c r="M172" s="30">
        <v>44651</v>
      </c>
      <c r="N172" s="32"/>
      <c r="O172" s="15"/>
      <c r="P172" s="31">
        <v>5500</v>
      </c>
      <c r="Q172" s="15" t="s">
        <v>755</v>
      </c>
      <c r="R172" s="35" t="s">
        <v>540</v>
      </c>
      <c r="S172" s="32" t="s">
        <v>19</v>
      </c>
      <c r="T172" s="32" t="s">
        <v>18</v>
      </c>
      <c r="U172" s="32"/>
      <c r="V172" s="16" t="s">
        <v>525</v>
      </c>
      <c r="W172" s="32" t="s">
        <v>19</v>
      </c>
    </row>
    <row r="173" spans="1:23" s="6" customFormat="1" ht="66" x14ac:dyDescent="0.3">
      <c r="A173" s="15" t="s">
        <v>19</v>
      </c>
      <c r="B173" s="15" t="s">
        <v>19</v>
      </c>
      <c r="C173" s="15" t="s">
        <v>19</v>
      </c>
      <c r="D173" s="15" t="s">
        <v>2</v>
      </c>
      <c r="E173" s="15" t="s">
        <v>80</v>
      </c>
      <c r="F173" s="17" t="s">
        <v>756</v>
      </c>
      <c r="G173" s="17" t="s">
        <v>66</v>
      </c>
      <c r="H173" s="17" t="s">
        <v>757</v>
      </c>
      <c r="I173" s="17" t="s">
        <v>758</v>
      </c>
      <c r="J173" s="17"/>
      <c r="K173" s="15" t="s">
        <v>30</v>
      </c>
      <c r="L173" s="30">
        <v>44414</v>
      </c>
      <c r="M173" s="30">
        <v>44445</v>
      </c>
      <c r="N173" s="32"/>
      <c r="O173" s="15"/>
      <c r="P173" s="31">
        <v>12099</v>
      </c>
      <c r="Q173" s="15" t="s">
        <v>759</v>
      </c>
      <c r="R173" s="35"/>
      <c r="S173" s="32"/>
      <c r="T173" s="32"/>
      <c r="U173" s="32"/>
      <c r="V173" s="16" t="s">
        <v>760</v>
      </c>
      <c r="W173" s="32" t="s">
        <v>19</v>
      </c>
    </row>
    <row r="174" spans="1:23" s="6" customFormat="1" ht="66" x14ac:dyDescent="0.3">
      <c r="A174" s="15" t="s">
        <v>19</v>
      </c>
      <c r="B174" s="15" t="s">
        <v>19</v>
      </c>
      <c r="C174" s="15" t="s">
        <v>19</v>
      </c>
      <c r="D174" s="15" t="s">
        <v>2</v>
      </c>
      <c r="E174" s="15" t="s">
        <v>80</v>
      </c>
      <c r="F174" s="17" t="s">
        <v>761</v>
      </c>
      <c r="G174" s="17" t="s">
        <v>21</v>
      </c>
      <c r="H174" s="17" t="s">
        <v>762</v>
      </c>
      <c r="I174" s="17" t="s">
        <v>502</v>
      </c>
      <c r="J174" s="17"/>
      <c r="K174" s="15" t="s">
        <v>265</v>
      </c>
      <c r="L174" s="30">
        <v>44431</v>
      </c>
      <c r="M174" s="30">
        <v>44681</v>
      </c>
      <c r="N174" s="32"/>
      <c r="O174" s="15"/>
      <c r="P174" s="31">
        <v>46907.5</v>
      </c>
      <c r="Q174" s="15" t="s">
        <v>763</v>
      </c>
      <c r="R174" s="35" t="s">
        <v>764</v>
      </c>
      <c r="S174" s="32" t="s">
        <v>18</v>
      </c>
      <c r="T174" s="32" t="s">
        <v>18</v>
      </c>
      <c r="U174" s="32">
        <v>2018542</v>
      </c>
      <c r="V174" s="16" t="s">
        <v>796</v>
      </c>
      <c r="W174" s="32" t="s">
        <v>19</v>
      </c>
    </row>
    <row r="175" spans="1:23" s="6" customFormat="1" ht="66" x14ac:dyDescent="0.3">
      <c r="A175" s="15" t="s">
        <v>19</v>
      </c>
      <c r="B175" s="15" t="s">
        <v>19</v>
      </c>
      <c r="C175" s="15" t="s">
        <v>19</v>
      </c>
      <c r="D175" s="15" t="s">
        <v>2</v>
      </c>
      <c r="E175" s="15" t="s">
        <v>80</v>
      </c>
      <c r="F175" s="17" t="s">
        <v>765</v>
      </c>
      <c r="G175" s="17" t="s">
        <v>66</v>
      </c>
      <c r="H175" s="17" t="s">
        <v>766</v>
      </c>
      <c r="I175" s="17" t="s">
        <v>502</v>
      </c>
      <c r="J175" s="17"/>
      <c r="K175" s="15" t="s">
        <v>75</v>
      </c>
      <c r="L175" s="30">
        <v>44417</v>
      </c>
      <c r="M175" s="30" t="s">
        <v>767</v>
      </c>
      <c r="N175" s="32"/>
      <c r="O175" s="15"/>
      <c r="P175" s="31">
        <v>20000</v>
      </c>
      <c r="Q175" s="15" t="s">
        <v>768</v>
      </c>
      <c r="R175" s="35" t="s">
        <v>769</v>
      </c>
      <c r="S175" s="32"/>
      <c r="T175" s="32"/>
      <c r="U175" s="32"/>
      <c r="V175" s="16" t="s">
        <v>252</v>
      </c>
      <c r="W175" s="32" t="s">
        <v>19</v>
      </c>
    </row>
    <row r="176" spans="1:23" s="6" customFormat="1" ht="52.8" x14ac:dyDescent="0.3">
      <c r="A176" s="15" t="s">
        <v>19</v>
      </c>
      <c r="B176" s="15" t="s">
        <v>18</v>
      </c>
      <c r="C176" s="15" t="s">
        <v>18</v>
      </c>
      <c r="D176" s="15" t="s">
        <v>0</v>
      </c>
      <c r="E176" s="15" t="s">
        <v>80</v>
      </c>
      <c r="F176" s="17" t="s">
        <v>770</v>
      </c>
      <c r="G176" s="17" t="s">
        <v>71</v>
      </c>
      <c r="H176" s="17" t="s">
        <v>797</v>
      </c>
      <c r="I176" s="17" t="s">
        <v>502</v>
      </c>
      <c r="J176" s="17"/>
      <c r="K176" s="15" t="s">
        <v>265</v>
      </c>
      <c r="L176" s="30">
        <v>44424</v>
      </c>
      <c r="M176" s="30">
        <v>44561</v>
      </c>
      <c r="N176" s="32"/>
      <c r="O176" s="15"/>
      <c r="P176" s="31">
        <v>9960</v>
      </c>
      <c r="Q176" s="15" t="s">
        <v>771</v>
      </c>
      <c r="R176" s="59" t="s">
        <v>77</v>
      </c>
      <c r="S176" s="32"/>
      <c r="T176" s="32"/>
      <c r="U176" s="32"/>
      <c r="V176" s="16" t="s">
        <v>46</v>
      </c>
      <c r="W176" s="32" t="s">
        <v>19</v>
      </c>
    </row>
    <row r="177" spans="1:23" s="6" customFormat="1" ht="52.8" x14ac:dyDescent="0.3">
      <c r="A177" s="15" t="s">
        <v>18</v>
      </c>
      <c r="B177" s="15" t="s">
        <v>19</v>
      </c>
      <c r="C177" s="15" t="s">
        <v>18</v>
      </c>
      <c r="D177" s="15" t="s">
        <v>1</v>
      </c>
      <c r="E177" s="15" t="s">
        <v>80</v>
      </c>
      <c r="F177" s="17" t="s">
        <v>773</v>
      </c>
      <c r="G177" s="17" t="s">
        <v>66</v>
      </c>
      <c r="H177" s="17" t="s">
        <v>774</v>
      </c>
      <c r="I177" s="17" t="s">
        <v>507</v>
      </c>
      <c r="J177" s="17"/>
      <c r="K177" s="15" t="s">
        <v>103</v>
      </c>
      <c r="L177" s="30">
        <v>44287</v>
      </c>
      <c r="M177" s="30">
        <v>44651</v>
      </c>
      <c r="N177" s="32"/>
      <c r="O177" s="15"/>
      <c r="P177" s="31">
        <v>3480</v>
      </c>
      <c r="Q177" s="15" t="s">
        <v>282</v>
      </c>
      <c r="R177" s="35" t="s">
        <v>772</v>
      </c>
      <c r="S177" s="32"/>
      <c r="T177" s="32"/>
      <c r="U177" s="41" t="s">
        <v>775</v>
      </c>
      <c r="V177" s="16" t="s">
        <v>525</v>
      </c>
      <c r="W177" s="32" t="s">
        <v>19</v>
      </c>
    </row>
    <row r="178" spans="1:23" s="6" customFormat="1" ht="62.7" customHeight="1" x14ac:dyDescent="0.3">
      <c r="A178" s="15" t="s">
        <v>19</v>
      </c>
      <c r="B178" s="15" t="s">
        <v>19</v>
      </c>
      <c r="C178" s="15" t="s">
        <v>19</v>
      </c>
      <c r="D178" s="15" t="s">
        <v>2</v>
      </c>
      <c r="E178" s="15" t="s">
        <v>80</v>
      </c>
      <c r="F178" s="17" t="s">
        <v>776</v>
      </c>
      <c r="G178" s="17" t="s">
        <v>21</v>
      </c>
      <c r="H178" s="17" t="s">
        <v>777</v>
      </c>
      <c r="I178" s="17" t="s">
        <v>502</v>
      </c>
      <c r="J178" s="17"/>
      <c r="K178" s="15" t="s">
        <v>701</v>
      </c>
      <c r="L178" s="30">
        <v>44440</v>
      </c>
      <c r="M178" s="30">
        <v>45169</v>
      </c>
      <c r="N178" s="32"/>
      <c r="O178" s="15"/>
      <c r="P178" s="31">
        <f>63000*2</f>
        <v>126000</v>
      </c>
      <c r="Q178" s="15" t="s">
        <v>778</v>
      </c>
      <c r="R178" s="35" t="s">
        <v>780</v>
      </c>
      <c r="S178" s="32" t="s">
        <v>18</v>
      </c>
      <c r="T178" s="32" t="s">
        <v>18</v>
      </c>
      <c r="U178" s="32"/>
      <c r="V178" s="16" t="s">
        <v>34</v>
      </c>
      <c r="W178" s="32" t="s">
        <v>19</v>
      </c>
    </row>
    <row r="179" spans="1:23" s="6" customFormat="1" ht="72.599999999999994" customHeight="1" x14ac:dyDescent="0.3">
      <c r="A179" s="15" t="s">
        <v>19</v>
      </c>
      <c r="B179" s="15" t="s">
        <v>19</v>
      </c>
      <c r="C179" s="15" t="s">
        <v>19</v>
      </c>
      <c r="D179" s="15" t="s">
        <v>273</v>
      </c>
      <c r="E179" s="15" t="s">
        <v>80</v>
      </c>
      <c r="F179" s="17" t="s">
        <v>776</v>
      </c>
      <c r="G179" s="17" t="s">
        <v>21</v>
      </c>
      <c r="H179" s="17" t="s">
        <v>783</v>
      </c>
      <c r="I179" s="17" t="s">
        <v>502</v>
      </c>
      <c r="J179" s="17"/>
      <c r="K179" s="15" t="s">
        <v>103</v>
      </c>
      <c r="L179" s="30">
        <v>44440</v>
      </c>
      <c r="M179" s="30">
        <v>45169</v>
      </c>
      <c r="N179" s="32"/>
      <c r="O179" s="15"/>
      <c r="P179" s="31">
        <f>22000*2</f>
        <v>44000</v>
      </c>
      <c r="Q179" s="15" t="s">
        <v>779</v>
      </c>
      <c r="R179" s="35" t="s">
        <v>98</v>
      </c>
      <c r="S179" s="32" t="s">
        <v>19</v>
      </c>
      <c r="T179" s="32" t="s">
        <v>18</v>
      </c>
      <c r="U179" s="61">
        <v>1193985</v>
      </c>
      <c r="V179" s="16" t="s">
        <v>34</v>
      </c>
      <c r="W179" s="32" t="s">
        <v>19</v>
      </c>
    </row>
    <row r="180" spans="1:23" s="6" customFormat="1" ht="64.2" customHeight="1" x14ac:dyDescent="0.3">
      <c r="A180" s="15" t="s">
        <v>18</v>
      </c>
      <c r="B180" s="15" t="s">
        <v>19</v>
      </c>
      <c r="C180" s="15" t="s">
        <v>18</v>
      </c>
      <c r="D180" s="15" t="s">
        <v>1</v>
      </c>
      <c r="E180" s="15" t="s">
        <v>80</v>
      </c>
      <c r="F180" s="17" t="s">
        <v>782</v>
      </c>
      <c r="G180" s="17" t="s">
        <v>210</v>
      </c>
      <c r="H180" s="17" t="s">
        <v>869</v>
      </c>
      <c r="I180" s="17" t="s">
        <v>502</v>
      </c>
      <c r="J180" s="17"/>
      <c r="K180" s="15" t="s">
        <v>265</v>
      </c>
      <c r="L180" s="30">
        <v>44417</v>
      </c>
      <c r="M180" s="30">
        <v>44469</v>
      </c>
      <c r="N180" s="32"/>
      <c r="O180" s="15"/>
      <c r="P180" s="31">
        <v>10000</v>
      </c>
      <c r="Q180" s="15" t="s">
        <v>781</v>
      </c>
      <c r="R180" s="35"/>
      <c r="S180" s="32"/>
      <c r="T180" s="32"/>
      <c r="U180" s="32"/>
      <c r="V180" s="16"/>
      <c r="W180" s="32"/>
    </row>
    <row r="181" spans="1:23" s="8" customFormat="1" ht="52.8" x14ac:dyDescent="0.3">
      <c r="A181" s="15" t="s">
        <v>18</v>
      </c>
      <c r="B181" s="15" t="s">
        <v>19</v>
      </c>
      <c r="C181" s="15" t="s">
        <v>18</v>
      </c>
      <c r="D181" s="15" t="s">
        <v>1</v>
      </c>
      <c r="E181" s="15" t="s">
        <v>80</v>
      </c>
      <c r="F181" s="17" t="s">
        <v>784</v>
      </c>
      <c r="G181" s="17" t="s">
        <v>66</v>
      </c>
      <c r="H181" s="17" t="s">
        <v>785</v>
      </c>
      <c r="I181" s="17" t="s">
        <v>502</v>
      </c>
      <c r="J181" s="17"/>
      <c r="K181" s="15" t="s">
        <v>265</v>
      </c>
      <c r="L181" s="30">
        <v>44440</v>
      </c>
      <c r="M181" s="30">
        <v>44561</v>
      </c>
      <c r="N181" s="32">
        <v>0</v>
      </c>
      <c r="O181" s="15"/>
      <c r="P181" s="31">
        <v>12000</v>
      </c>
      <c r="Q181" s="15" t="s">
        <v>786</v>
      </c>
      <c r="R181" s="35" t="s">
        <v>787</v>
      </c>
      <c r="S181" s="32" t="s">
        <v>18</v>
      </c>
      <c r="T181" s="32" t="s">
        <v>18</v>
      </c>
      <c r="U181" s="32"/>
      <c r="V181" s="15" t="s">
        <v>46</v>
      </c>
      <c r="W181" s="32" t="s">
        <v>19</v>
      </c>
    </row>
    <row r="182" spans="1:23" s="6" customFormat="1" ht="62.7" customHeight="1" x14ac:dyDescent="0.3">
      <c r="A182" s="15" t="s">
        <v>19</v>
      </c>
      <c r="B182" s="15" t="s">
        <v>18</v>
      </c>
      <c r="C182" s="15" t="s">
        <v>18</v>
      </c>
      <c r="D182" s="15" t="s">
        <v>0</v>
      </c>
      <c r="E182" s="15" t="s">
        <v>80</v>
      </c>
      <c r="F182" s="17" t="s">
        <v>788</v>
      </c>
      <c r="G182" s="17" t="s">
        <v>21</v>
      </c>
      <c r="H182" s="17" t="s">
        <v>790</v>
      </c>
      <c r="I182" s="17" t="s">
        <v>545</v>
      </c>
      <c r="J182" s="17"/>
      <c r="K182" s="15" t="s">
        <v>30</v>
      </c>
      <c r="L182" s="30">
        <v>44317</v>
      </c>
      <c r="M182" s="30">
        <v>44681</v>
      </c>
      <c r="N182" s="32">
        <v>1</v>
      </c>
      <c r="O182" s="15"/>
      <c r="P182" s="31">
        <v>312474</v>
      </c>
      <c r="Q182" s="15" t="s">
        <v>789</v>
      </c>
      <c r="R182" s="35"/>
      <c r="S182" s="32"/>
      <c r="T182" s="32" t="s">
        <v>18</v>
      </c>
      <c r="U182" s="32"/>
      <c r="V182" s="16"/>
      <c r="W182" s="32"/>
    </row>
    <row r="183" spans="1:23" s="6" customFormat="1" ht="52.8" x14ac:dyDescent="0.3">
      <c r="A183" s="15" t="s">
        <v>18</v>
      </c>
      <c r="B183" s="15" t="s">
        <v>19</v>
      </c>
      <c r="C183" s="15" t="s">
        <v>18</v>
      </c>
      <c r="D183" s="15" t="s">
        <v>1</v>
      </c>
      <c r="E183" s="15" t="s">
        <v>798</v>
      </c>
      <c r="F183" s="17" t="s">
        <v>792</v>
      </c>
      <c r="G183" s="17" t="s">
        <v>752</v>
      </c>
      <c r="H183" s="17" t="s">
        <v>793</v>
      </c>
      <c r="I183" s="17" t="s">
        <v>799</v>
      </c>
      <c r="J183" s="17"/>
      <c r="K183" s="15" t="s">
        <v>800</v>
      </c>
      <c r="L183" s="30">
        <v>44409</v>
      </c>
      <c r="M183" s="30"/>
      <c r="N183" s="32"/>
      <c r="O183" s="15"/>
      <c r="P183" s="31">
        <v>2186</v>
      </c>
      <c r="Q183" s="15" t="s">
        <v>801</v>
      </c>
      <c r="R183" s="35"/>
      <c r="S183" s="32"/>
      <c r="T183" s="32" t="s">
        <v>18</v>
      </c>
      <c r="U183" s="32"/>
      <c r="V183" s="16" t="s">
        <v>360</v>
      </c>
      <c r="W183" s="32"/>
    </row>
    <row r="184" spans="1:23" s="6" customFormat="1" ht="52.8" x14ac:dyDescent="0.3">
      <c r="A184" s="15" t="s">
        <v>18</v>
      </c>
      <c r="B184" s="15" t="s">
        <v>19</v>
      </c>
      <c r="C184" s="15" t="s">
        <v>18</v>
      </c>
      <c r="D184" s="15" t="s">
        <v>1</v>
      </c>
      <c r="E184" s="15" t="s">
        <v>798</v>
      </c>
      <c r="F184" s="17" t="s">
        <v>802</v>
      </c>
      <c r="G184" s="17" t="s">
        <v>544</v>
      </c>
      <c r="H184" s="17" t="s">
        <v>803</v>
      </c>
      <c r="I184" s="17" t="s">
        <v>507</v>
      </c>
      <c r="J184" s="17"/>
      <c r="K184" s="15" t="s">
        <v>800</v>
      </c>
      <c r="L184" s="30">
        <v>44287</v>
      </c>
      <c r="M184" s="30">
        <v>44651</v>
      </c>
      <c r="N184" s="32"/>
      <c r="O184" s="15"/>
      <c r="P184" s="31">
        <v>9988.99</v>
      </c>
      <c r="Q184" s="15" t="s">
        <v>804</v>
      </c>
      <c r="R184" s="35"/>
      <c r="S184" s="32"/>
      <c r="T184" s="32" t="s">
        <v>18</v>
      </c>
      <c r="U184" s="32"/>
      <c r="V184" s="16" t="s">
        <v>360</v>
      </c>
      <c r="W184" s="32"/>
    </row>
    <row r="185" spans="1:23" s="6" customFormat="1" ht="78.599999999999994" customHeight="1" x14ac:dyDescent="0.3">
      <c r="A185" s="15" t="s">
        <v>18</v>
      </c>
      <c r="B185" s="15" t="s">
        <v>19</v>
      </c>
      <c r="C185" s="15" t="s">
        <v>18</v>
      </c>
      <c r="D185" s="15" t="s">
        <v>1</v>
      </c>
      <c r="E185" s="15" t="s">
        <v>80</v>
      </c>
      <c r="F185" s="17" t="s">
        <v>791</v>
      </c>
      <c r="G185" s="17" t="s">
        <v>21</v>
      </c>
      <c r="H185" s="17" t="s">
        <v>805</v>
      </c>
      <c r="I185" s="17" t="s">
        <v>545</v>
      </c>
      <c r="J185" s="17"/>
      <c r="K185" s="15" t="s">
        <v>800</v>
      </c>
      <c r="L185" s="30" t="s">
        <v>78</v>
      </c>
      <c r="M185" s="30" t="s">
        <v>78</v>
      </c>
      <c r="N185" s="32"/>
      <c r="O185" s="15"/>
      <c r="P185" s="31">
        <v>62302</v>
      </c>
      <c r="Q185" s="15" t="s">
        <v>806</v>
      </c>
      <c r="R185" s="35" t="s">
        <v>807</v>
      </c>
      <c r="S185" s="32" t="s">
        <v>19</v>
      </c>
      <c r="T185" s="32" t="s">
        <v>18</v>
      </c>
      <c r="U185" s="32">
        <v>8754299</v>
      </c>
      <c r="V185" s="16" t="s">
        <v>360</v>
      </c>
      <c r="W185" s="32" t="s">
        <v>19</v>
      </c>
    </row>
    <row r="186" spans="1:23" s="6" customFormat="1" ht="69" customHeight="1" x14ac:dyDescent="0.3">
      <c r="A186" s="15" t="s">
        <v>19</v>
      </c>
      <c r="B186" s="15" t="s">
        <v>18</v>
      </c>
      <c r="C186" s="15" t="s">
        <v>18</v>
      </c>
      <c r="D186" s="15" t="s">
        <v>0</v>
      </c>
      <c r="E186" s="15" t="s">
        <v>80</v>
      </c>
      <c r="F186" s="17" t="s">
        <v>808</v>
      </c>
      <c r="G186" s="17" t="s">
        <v>21</v>
      </c>
      <c r="H186" s="17" t="s">
        <v>809</v>
      </c>
      <c r="I186" s="17" t="s">
        <v>507</v>
      </c>
      <c r="J186" s="17"/>
      <c r="K186" s="15" t="s">
        <v>800</v>
      </c>
      <c r="L186" s="30">
        <v>44440</v>
      </c>
      <c r="M186" s="30">
        <v>45382</v>
      </c>
      <c r="N186" s="32"/>
      <c r="O186" s="15"/>
      <c r="P186" s="31">
        <v>55554</v>
      </c>
      <c r="Q186" s="15" t="s">
        <v>810</v>
      </c>
      <c r="R186" s="35" t="s">
        <v>811</v>
      </c>
      <c r="S186" s="32"/>
      <c r="T186" s="32" t="s">
        <v>18</v>
      </c>
      <c r="U186" s="32">
        <v>3154411</v>
      </c>
      <c r="V186" s="16" t="s">
        <v>46</v>
      </c>
      <c r="W186" s="32" t="s">
        <v>19</v>
      </c>
    </row>
    <row r="187" spans="1:23" ht="52.8" x14ac:dyDescent="0.3">
      <c r="A187" s="62" t="s">
        <v>18</v>
      </c>
      <c r="B187" s="62" t="s">
        <v>19</v>
      </c>
      <c r="C187" s="62" t="s">
        <v>18</v>
      </c>
      <c r="D187" s="62" t="s">
        <v>1</v>
      </c>
      <c r="E187" s="62" t="s">
        <v>80</v>
      </c>
      <c r="F187" s="63" t="s">
        <v>816</v>
      </c>
      <c r="G187" s="63" t="s">
        <v>66</v>
      </c>
      <c r="H187" s="63" t="s">
        <v>817</v>
      </c>
      <c r="I187" s="63" t="s">
        <v>333</v>
      </c>
      <c r="J187" s="63"/>
      <c r="K187" s="62" t="s">
        <v>800</v>
      </c>
      <c r="L187" s="64">
        <v>44287</v>
      </c>
      <c r="M187" s="64">
        <v>44651</v>
      </c>
      <c r="N187" s="65"/>
      <c r="O187" s="62"/>
      <c r="P187" s="66">
        <v>9278.2000000000007</v>
      </c>
      <c r="Q187" s="62" t="s">
        <v>818</v>
      </c>
      <c r="R187" s="67"/>
      <c r="S187" s="65"/>
      <c r="T187" s="32" t="s">
        <v>18</v>
      </c>
      <c r="U187" s="65"/>
      <c r="V187" s="68" t="s">
        <v>360</v>
      </c>
      <c r="W187" s="65"/>
    </row>
    <row r="188" spans="1:23" ht="52.8" x14ac:dyDescent="0.3">
      <c r="A188" s="15" t="s">
        <v>19</v>
      </c>
      <c r="B188" s="15" t="s">
        <v>18</v>
      </c>
      <c r="C188" s="15" t="s">
        <v>18</v>
      </c>
      <c r="D188" s="15" t="s">
        <v>0</v>
      </c>
      <c r="E188" s="15" t="s">
        <v>80</v>
      </c>
      <c r="F188" s="17" t="s">
        <v>819</v>
      </c>
      <c r="G188" s="17" t="s">
        <v>66</v>
      </c>
      <c r="H188" s="17" t="s">
        <v>820</v>
      </c>
      <c r="I188" s="17" t="s">
        <v>333</v>
      </c>
      <c r="J188" s="17"/>
      <c r="K188" s="15" t="s">
        <v>800</v>
      </c>
      <c r="L188" s="30">
        <v>44470</v>
      </c>
      <c r="M188" s="30">
        <v>44592</v>
      </c>
      <c r="N188" s="32"/>
      <c r="O188" s="15"/>
      <c r="P188" s="31">
        <v>28975</v>
      </c>
      <c r="Q188" s="15" t="s">
        <v>822</v>
      </c>
      <c r="R188" s="35"/>
      <c r="S188" s="32"/>
      <c r="T188" s="32" t="s">
        <v>18</v>
      </c>
      <c r="U188" s="32"/>
      <c r="V188" s="16" t="s">
        <v>823</v>
      </c>
      <c r="W188" s="32"/>
    </row>
    <row r="189" spans="1:23" ht="52.8" x14ac:dyDescent="0.3">
      <c r="A189" s="15" t="s">
        <v>18</v>
      </c>
      <c r="B189" s="15" t="s">
        <v>19</v>
      </c>
      <c r="C189" s="15" t="s">
        <v>18</v>
      </c>
      <c r="D189" s="15" t="s">
        <v>1</v>
      </c>
      <c r="E189" s="15" t="s">
        <v>80</v>
      </c>
      <c r="F189" s="17" t="s">
        <v>821</v>
      </c>
      <c r="G189" s="17" t="s">
        <v>66</v>
      </c>
      <c r="H189" s="17" t="s">
        <v>820</v>
      </c>
      <c r="I189" s="17" t="s">
        <v>333</v>
      </c>
      <c r="J189" s="17"/>
      <c r="K189" s="15" t="s">
        <v>800</v>
      </c>
      <c r="L189" s="30">
        <v>44470</v>
      </c>
      <c r="M189" s="30">
        <v>44592</v>
      </c>
      <c r="N189" s="32"/>
      <c r="O189" s="15"/>
      <c r="P189" s="31">
        <v>28975</v>
      </c>
      <c r="Q189" s="15" t="s">
        <v>822</v>
      </c>
      <c r="R189" s="35"/>
      <c r="S189" s="32"/>
      <c r="T189" s="32" t="s">
        <v>18</v>
      </c>
      <c r="U189" s="32"/>
      <c r="V189" s="16" t="s">
        <v>823</v>
      </c>
      <c r="W189" s="32"/>
    </row>
    <row r="190" spans="1:23" ht="52.8" x14ac:dyDescent="0.3">
      <c r="A190" s="15" t="s">
        <v>19</v>
      </c>
      <c r="B190" s="15" t="s">
        <v>18</v>
      </c>
      <c r="C190" s="15" t="s">
        <v>18</v>
      </c>
      <c r="D190" s="15" t="s">
        <v>0</v>
      </c>
      <c r="E190" s="15" t="s">
        <v>80</v>
      </c>
      <c r="F190" s="17" t="s">
        <v>824</v>
      </c>
      <c r="G190" s="17" t="s">
        <v>66</v>
      </c>
      <c r="H190" s="17" t="s">
        <v>825</v>
      </c>
      <c r="I190" s="17" t="s">
        <v>65</v>
      </c>
      <c r="J190" s="17"/>
      <c r="K190" s="15" t="s">
        <v>800</v>
      </c>
      <c r="L190" s="30">
        <v>44440</v>
      </c>
      <c r="M190" s="30">
        <v>44456</v>
      </c>
      <c r="N190" s="32"/>
      <c r="O190" s="15"/>
      <c r="P190" s="31">
        <v>105000</v>
      </c>
      <c r="Q190" s="15" t="s">
        <v>826</v>
      </c>
      <c r="R190" s="35"/>
      <c r="S190" s="32"/>
      <c r="T190" s="32" t="s">
        <v>18</v>
      </c>
      <c r="U190" s="32"/>
      <c r="V190" s="16" t="s">
        <v>34</v>
      </c>
      <c r="W190" s="32"/>
    </row>
    <row r="191" spans="1:23" ht="52.8" x14ac:dyDescent="0.3">
      <c r="A191" s="62" t="s">
        <v>19</v>
      </c>
      <c r="B191" s="62" t="s">
        <v>18</v>
      </c>
      <c r="C191" s="62" t="s">
        <v>18</v>
      </c>
      <c r="D191" s="62" t="s">
        <v>0</v>
      </c>
      <c r="E191" s="62" t="s">
        <v>80</v>
      </c>
      <c r="F191" s="63" t="s">
        <v>827</v>
      </c>
      <c r="G191" s="63" t="s">
        <v>456</v>
      </c>
      <c r="H191" s="63" t="s">
        <v>828</v>
      </c>
      <c r="I191" s="63" t="s">
        <v>333</v>
      </c>
      <c r="J191" s="63"/>
      <c r="K191" s="62" t="s">
        <v>206</v>
      </c>
      <c r="L191" s="64">
        <v>44459</v>
      </c>
      <c r="M191" s="64">
        <v>44651</v>
      </c>
      <c r="N191" s="65"/>
      <c r="O191" s="62"/>
      <c r="P191" s="66">
        <v>3500</v>
      </c>
      <c r="Q191" s="62" t="s">
        <v>829</v>
      </c>
      <c r="R191" s="67"/>
      <c r="S191" s="65"/>
      <c r="T191" s="32" t="s">
        <v>18</v>
      </c>
      <c r="U191" s="65"/>
      <c r="V191" s="68" t="s">
        <v>46</v>
      </c>
      <c r="W191" s="65"/>
    </row>
    <row r="192" spans="1:23" ht="52.8" x14ac:dyDescent="0.3">
      <c r="A192" s="15" t="s">
        <v>19</v>
      </c>
      <c r="B192" s="15" t="s">
        <v>18</v>
      </c>
      <c r="C192" s="15" t="s">
        <v>18</v>
      </c>
      <c r="D192" s="15" t="s">
        <v>0</v>
      </c>
      <c r="E192" s="15" t="s">
        <v>80</v>
      </c>
      <c r="F192" s="17" t="s">
        <v>830</v>
      </c>
      <c r="G192" s="17" t="s">
        <v>456</v>
      </c>
      <c r="H192" s="17" t="s">
        <v>831</v>
      </c>
      <c r="I192" s="17" t="s">
        <v>333</v>
      </c>
      <c r="J192" s="17"/>
      <c r="K192" s="15" t="s">
        <v>800</v>
      </c>
      <c r="L192" s="30">
        <v>44459</v>
      </c>
      <c r="M192" s="30">
        <v>44651</v>
      </c>
      <c r="N192" s="32"/>
      <c r="O192" s="15"/>
      <c r="P192" s="31">
        <v>15000</v>
      </c>
      <c r="Q192" s="15" t="s">
        <v>832</v>
      </c>
      <c r="R192" s="35"/>
      <c r="S192" s="32"/>
      <c r="T192" s="32" t="s">
        <v>18</v>
      </c>
      <c r="U192" s="32"/>
      <c r="V192" s="16" t="s">
        <v>46</v>
      </c>
      <c r="W192" s="32"/>
    </row>
    <row r="193" spans="1:23" ht="52.8" x14ac:dyDescent="0.3">
      <c r="A193" s="15" t="s">
        <v>19</v>
      </c>
      <c r="B193" s="15" t="s">
        <v>18</v>
      </c>
      <c r="C193" s="15" t="s">
        <v>18</v>
      </c>
      <c r="D193" s="15" t="s">
        <v>0</v>
      </c>
      <c r="E193" s="15" t="s">
        <v>80</v>
      </c>
      <c r="F193" s="17" t="s">
        <v>833</v>
      </c>
      <c r="G193" s="17" t="s">
        <v>456</v>
      </c>
      <c r="H193" s="17" t="s">
        <v>834</v>
      </c>
      <c r="I193" s="17" t="s">
        <v>333</v>
      </c>
      <c r="J193" s="17"/>
      <c r="K193" s="15" t="s">
        <v>800</v>
      </c>
      <c r="L193" s="30">
        <v>44459</v>
      </c>
      <c r="M193" s="30">
        <v>44651</v>
      </c>
      <c r="N193" s="32"/>
      <c r="O193" s="15"/>
      <c r="P193" s="31">
        <v>9000</v>
      </c>
      <c r="Q193" s="15" t="s">
        <v>835</v>
      </c>
      <c r="R193" s="35"/>
      <c r="S193" s="32"/>
      <c r="T193" s="32" t="s">
        <v>18</v>
      </c>
      <c r="U193" s="32"/>
      <c r="V193" s="16" t="s">
        <v>46</v>
      </c>
      <c r="W193" s="32"/>
    </row>
    <row r="194" spans="1:23" ht="52.8" x14ac:dyDescent="0.3">
      <c r="A194" s="15" t="s">
        <v>19</v>
      </c>
      <c r="B194" s="15" t="s">
        <v>18</v>
      </c>
      <c r="C194" s="15" t="s">
        <v>18</v>
      </c>
      <c r="D194" s="15" t="s">
        <v>0</v>
      </c>
      <c r="E194" s="15" t="s">
        <v>80</v>
      </c>
      <c r="F194" s="17" t="s">
        <v>836</v>
      </c>
      <c r="G194" s="17" t="s">
        <v>456</v>
      </c>
      <c r="H194" s="17" t="s">
        <v>837</v>
      </c>
      <c r="I194" s="17" t="s">
        <v>333</v>
      </c>
      <c r="J194" s="17"/>
      <c r="K194" s="15" t="s">
        <v>800</v>
      </c>
      <c r="L194" s="30">
        <v>44459</v>
      </c>
      <c r="M194" s="30">
        <v>44651</v>
      </c>
      <c r="N194" s="32"/>
      <c r="O194" s="15"/>
      <c r="P194" s="31">
        <v>2950</v>
      </c>
      <c r="Q194" s="15" t="s">
        <v>838</v>
      </c>
      <c r="R194" s="35"/>
      <c r="S194" s="32"/>
      <c r="T194" s="32" t="s">
        <v>18</v>
      </c>
      <c r="U194" s="32"/>
      <c r="V194" s="16" t="s">
        <v>46</v>
      </c>
      <c r="W194" s="32"/>
    </row>
    <row r="195" spans="1:23" s="71" customFormat="1" ht="66" x14ac:dyDescent="0.3">
      <c r="A195" s="25" t="s">
        <v>19</v>
      </c>
      <c r="B195" s="25" t="s">
        <v>19</v>
      </c>
      <c r="C195" s="25" t="s">
        <v>19</v>
      </c>
      <c r="D195" s="25" t="s">
        <v>2</v>
      </c>
      <c r="E195" s="25" t="s">
        <v>80</v>
      </c>
      <c r="F195" s="26" t="s">
        <v>931</v>
      </c>
      <c r="G195" s="26" t="s">
        <v>61</v>
      </c>
      <c r="H195" s="26" t="s">
        <v>177</v>
      </c>
      <c r="I195" s="26" t="s">
        <v>333</v>
      </c>
      <c r="J195" s="26">
        <v>48000000</v>
      </c>
      <c r="K195" s="25" t="s">
        <v>701</v>
      </c>
      <c r="L195" s="27">
        <v>44492</v>
      </c>
      <c r="M195" s="27">
        <v>45952</v>
      </c>
      <c r="N195" s="29"/>
      <c r="O195" s="25"/>
      <c r="P195" s="28">
        <v>16800</v>
      </c>
      <c r="Q195" s="25" t="s">
        <v>840</v>
      </c>
      <c r="R195" s="70" t="s">
        <v>249</v>
      </c>
      <c r="S195" s="29"/>
      <c r="T195" s="32" t="s">
        <v>18</v>
      </c>
      <c r="U195" s="29"/>
      <c r="V195" s="25" t="s">
        <v>839</v>
      </c>
      <c r="W195" s="29" t="s">
        <v>19</v>
      </c>
    </row>
    <row r="196" spans="1:23" s="6" customFormat="1" ht="52.8" x14ac:dyDescent="0.3">
      <c r="A196" s="15" t="s">
        <v>18</v>
      </c>
      <c r="B196" s="15" t="s">
        <v>19</v>
      </c>
      <c r="C196" s="15" t="s">
        <v>18</v>
      </c>
      <c r="D196" s="15" t="s">
        <v>1</v>
      </c>
      <c r="E196" s="15" t="s">
        <v>80</v>
      </c>
      <c r="F196" s="17" t="s">
        <v>842</v>
      </c>
      <c r="G196" s="17" t="s">
        <v>285</v>
      </c>
      <c r="H196" s="17" t="s">
        <v>843</v>
      </c>
      <c r="I196" s="17" t="s">
        <v>844</v>
      </c>
      <c r="J196" s="17"/>
      <c r="K196" s="15" t="s">
        <v>30</v>
      </c>
      <c r="L196" s="30" t="s">
        <v>60</v>
      </c>
      <c r="M196" s="30"/>
      <c r="N196" s="32"/>
      <c r="O196" s="15"/>
      <c r="P196" s="31">
        <v>3800</v>
      </c>
      <c r="Q196" s="15" t="s">
        <v>845</v>
      </c>
      <c r="R196" s="35" t="s">
        <v>846</v>
      </c>
      <c r="S196" s="32"/>
      <c r="T196" s="32" t="s">
        <v>18</v>
      </c>
      <c r="U196" s="32"/>
      <c r="V196" s="16" t="s">
        <v>360</v>
      </c>
      <c r="W196" s="32"/>
    </row>
    <row r="197" spans="1:23" s="6" customFormat="1" ht="52.8" x14ac:dyDescent="0.3">
      <c r="A197" s="15" t="s">
        <v>19</v>
      </c>
      <c r="B197" s="15" t="s">
        <v>18</v>
      </c>
      <c r="C197" s="15" t="s">
        <v>18</v>
      </c>
      <c r="D197" s="15" t="s">
        <v>0</v>
      </c>
      <c r="E197" s="15" t="s">
        <v>80</v>
      </c>
      <c r="F197" s="17" t="s">
        <v>847</v>
      </c>
      <c r="G197" s="17" t="s">
        <v>752</v>
      </c>
      <c r="H197" s="17" t="s">
        <v>848</v>
      </c>
      <c r="I197" s="17" t="s">
        <v>844</v>
      </c>
      <c r="J197" s="17"/>
      <c r="K197" s="15" t="s">
        <v>30</v>
      </c>
      <c r="L197" s="30">
        <v>44459</v>
      </c>
      <c r="M197" s="30">
        <v>44823</v>
      </c>
      <c r="N197" s="32"/>
      <c r="O197" s="15"/>
      <c r="P197" s="31">
        <v>591860</v>
      </c>
      <c r="Q197" s="15" t="s">
        <v>849</v>
      </c>
      <c r="R197" s="35"/>
      <c r="S197" s="32"/>
      <c r="T197" s="32" t="s">
        <v>18</v>
      </c>
      <c r="U197" s="32"/>
      <c r="V197" s="16" t="s">
        <v>34</v>
      </c>
      <c r="W197" s="32"/>
    </row>
    <row r="198" spans="1:23" s="8" customFormat="1" ht="66" x14ac:dyDescent="0.3">
      <c r="A198" s="15" t="s">
        <v>19</v>
      </c>
      <c r="B198" s="15" t="s">
        <v>19</v>
      </c>
      <c r="C198" s="15" t="s">
        <v>19</v>
      </c>
      <c r="D198" s="15" t="s">
        <v>2</v>
      </c>
      <c r="E198" s="15" t="s">
        <v>80</v>
      </c>
      <c r="F198" s="17" t="s">
        <v>850</v>
      </c>
      <c r="G198" s="17" t="s">
        <v>71</v>
      </c>
      <c r="H198" s="17" t="s">
        <v>851</v>
      </c>
      <c r="I198" s="17" t="s">
        <v>502</v>
      </c>
      <c r="J198" s="17"/>
      <c r="K198" s="15" t="s">
        <v>22</v>
      </c>
      <c r="L198" s="30"/>
      <c r="M198" s="30"/>
      <c r="N198" s="32"/>
      <c r="O198" s="15"/>
      <c r="P198" s="31"/>
      <c r="Q198" s="15" t="s">
        <v>443</v>
      </c>
      <c r="R198" s="35"/>
      <c r="S198" s="32"/>
      <c r="T198" s="32" t="s">
        <v>18</v>
      </c>
      <c r="U198" s="32"/>
      <c r="V198" s="15" t="s">
        <v>252</v>
      </c>
      <c r="W198" s="32" t="s">
        <v>19</v>
      </c>
    </row>
    <row r="199" spans="1:23" s="6" customFormat="1" ht="52.8" x14ac:dyDescent="0.3">
      <c r="A199" s="15" t="s">
        <v>18</v>
      </c>
      <c r="B199" s="15" t="s">
        <v>19</v>
      </c>
      <c r="C199" s="15" t="s">
        <v>18</v>
      </c>
      <c r="D199" s="15" t="s">
        <v>1</v>
      </c>
      <c r="E199" s="15" t="s">
        <v>80</v>
      </c>
      <c r="F199" s="17" t="s">
        <v>852</v>
      </c>
      <c r="G199" s="17" t="s">
        <v>285</v>
      </c>
      <c r="H199" s="17" t="s">
        <v>853</v>
      </c>
      <c r="I199" s="15" t="s">
        <v>867</v>
      </c>
      <c r="J199" s="17"/>
      <c r="K199" s="33" t="s">
        <v>265</v>
      </c>
      <c r="L199" s="30">
        <v>44501</v>
      </c>
      <c r="M199" s="30">
        <v>44651</v>
      </c>
      <c r="N199" s="32"/>
      <c r="O199" s="15"/>
      <c r="P199" s="31">
        <v>11000</v>
      </c>
      <c r="Q199" s="15" t="s">
        <v>868</v>
      </c>
      <c r="R199" s="35"/>
      <c r="S199" s="32" t="s">
        <v>19</v>
      </c>
      <c r="T199" s="32" t="s">
        <v>18</v>
      </c>
      <c r="U199" s="32"/>
      <c r="V199" s="16" t="s">
        <v>467</v>
      </c>
      <c r="W199" s="32"/>
    </row>
    <row r="200" spans="1:23" s="6" customFormat="1" ht="52.8" x14ac:dyDescent="0.3">
      <c r="A200" s="15" t="s">
        <v>18</v>
      </c>
      <c r="B200" s="15" t="s">
        <v>19</v>
      </c>
      <c r="C200" s="15" t="s">
        <v>18</v>
      </c>
      <c r="D200" s="15" t="s">
        <v>1</v>
      </c>
      <c r="E200" s="15" t="s">
        <v>80</v>
      </c>
      <c r="F200" s="17" t="s">
        <v>955</v>
      </c>
      <c r="G200" s="17" t="s">
        <v>752</v>
      </c>
      <c r="H200" s="17" t="s">
        <v>854</v>
      </c>
      <c r="I200" s="15" t="s">
        <v>504</v>
      </c>
      <c r="J200" s="17"/>
      <c r="K200" s="33" t="s">
        <v>265</v>
      </c>
      <c r="L200" s="30">
        <v>44477</v>
      </c>
      <c r="M200" s="30">
        <v>44651</v>
      </c>
      <c r="N200" s="32"/>
      <c r="O200" s="15"/>
      <c r="P200" s="31">
        <v>15805</v>
      </c>
      <c r="Q200" s="15" t="s">
        <v>870</v>
      </c>
      <c r="R200" s="35"/>
      <c r="S200" s="32"/>
      <c r="T200" s="32" t="s">
        <v>18</v>
      </c>
      <c r="U200" s="32"/>
      <c r="V200" s="16" t="s">
        <v>467</v>
      </c>
      <c r="W200" s="32"/>
    </row>
    <row r="201" spans="1:23" s="6" customFormat="1" ht="52.8" x14ac:dyDescent="0.3">
      <c r="A201" s="15" t="s">
        <v>19</v>
      </c>
      <c r="B201" s="15" t="s">
        <v>18</v>
      </c>
      <c r="C201" s="15" t="s">
        <v>18</v>
      </c>
      <c r="D201" s="15" t="s">
        <v>0</v>
      </c>
      <c r="E201" s="15" t="s">
        <v>80</v>
      </c>
      <c r="F201" s="17" t="s">
        <v>855</v>
      </c>
      <c r="G201" s="17" t="s">
        <v>533</v>
      </c>
      <c r="H201" s="17" t="s">
        <v>856</v>
      </c>
      <c r="I201" s="17" t="s">
        <v>502</v>
      </c>
      <c r="J201" s="17"/>
      <c r="K201" s="33" t="s">
        <v>265</v>
      </c>
      <c r="L201" s="30">
        <v>44537</v>
      </c>
      <c r="M201" s="30">
        <v>44638</v>
      </c>
      <c r="N201" s="32"/>
      <c r="O201" s="15"/>
      <c r="P201" s="31">
        <v>34910</v>
      </c>
      <c r="Q201" s="15" t="s">
        <v>871</v>
      </c>
      <c r="R201" s="35"/>
      <c r="S201" s="32"/>
      <c r="T201" s="32" t="s">
        <v>18</v>
      </c>
      <c r="U201" s="32"/>
      <c r="V201" s="16" t="s">
        <v>600</v>
      </c>
      <c r="W201" s="32"/>
    </row>
    <row r="202" spans="1:23" s="6" customFormat="1" ht="66" x14ac:dyDescent="0.3">
      <c r="A202" s="15" t="s">
        <v>19</v>
      </c>
      <c r="B202" s="15" t="s">
        <v>19</v>
      </c>
      <c r="C202" s="15" t="s">
        <v>19</v>
      </c>
      <c r="D202" s="15" t="s">
        <v>2</v>
      </c>
      <c r="E202" s="15" t="s">
        <v>80</v>
      </c>
      <c r="F202" s="17" t="s">
        <v>858</v>
      </c>
      <c r="G202" s="17" t="s">
        <v>61</v>
      </c>
      <c r="H202" s="17" t="s">
        <v>857</v>
      </c>
      <c r="I202" s="17" t="s">
        <v>502</v>
      </c>
      <c r="J202" s="17"/>
      <c r="K202" s="15" t="s">
        <v>701</v>
      </c>
      <c r="L202" s="30">
        <v>44501</v>
      </c>
      <c r="M202" s="30">
        <v>44865</v>
      </c>
      <c r="N202" s="32">
        <v>2</v>
      </c>
      <c r="O202" s="15"/>
      <c r="P202" s="31">
        <v>20000</v>
      </c>
      <c r="Q202" s="15" t="s">
        <v>872</v>
      </c>
      <c r="R202" s="35"/>
      <c r="S202" s="32"/>
      <c r="T202" s="32" t="s">
        <v>18</v>
      </c>
      <c r="U202" s="32"/>
      <c r="V202" s="16" t="s">
        <v>34</v>
      </c>
      <c r="W202" s="32"/>
    </row>
    <row r="203" spans="1:23" s="6" customFormat="1" ht="66" x14ac:dyDescent="0.3">
      <c r="A203" s="15" t="s">
        <v>19</v>
      </c>
      <c r="B203" s="15" t="s">
        <v>19</v>
      </c>
      <c r="C203" s="15" t="s">
        <v>19</v>
      </c>
      <c r="D203" s="15" t="s">
        <v>2</v>
      </c>
      <c r="E203" s="15" t="s">
        <v>80</v>
      </c>
      <c r="F203" s="17" t="s">
        <v>859</v>
      </c>
      <c r="G203" s="17" t="s">
        <v>61</v>
      </c>
      <c r="H203" s="17" t="s">
        <v>862</v>
      </c>
      <c r="I203" s="17" t="s">
        <v>502</v>
      </c>
      <c r="J203" s="17"/>
      <c r="K203" s="15" t="s">
        <v>701</v>
      </c>
      <c r="L203" s="30">
        <v>44501</v>
      </c>
      <c r="M203" s="30">
        <v>44865</v>
      </c>
      <c r="N203" s="32"/>
      <c r="O203" s="15"/>
      <c r="P203" s="31">
        <v>5000</v>
      </c>
      <c r="Q203" s="15" t="s">
        <v>873</v>
      </c>
      <c r="R203" s="35"/>
      <c r="S203" s="32"/>
      <c r="T203" s="32" t="s">
        <v>18</v>
      </c>
      <c r="U203" s="32"/>
      <c r="V203" s="16" t="s">
        <v>874</v>
      </c>
      <c r="W203" s="32"/>
    </row>
    <row r="204" spans="1:23" s="6" customFormat="1" ht="66" x14ac:dyDescent="0.3">
      <c r="A204" s="15" t="s">
        <v>19</v>
      </c>
      <c r="B204" s="15" t="s">
        <v>19</v>
      </c>
      <c r="C204" s="15" t="s">
        <v>19</v>
      </c>
      <c r="D204" s="15" t="s">
        <v>2</v>
      </c>
      <c r="E204" s="15" t="s">
        <v>80</v>
      </c>
      <c r="F204" s="17" t="s">
        <v>860</v>
      </c>
      <c r="G204" s="17" t="s">
        <v>283</v>
      </c>
      <c r="H204" s="17" t="s">
        <v>863</v>
      </c>
      <c r="I204" s="17" t="s">
        <v>502</v>
      </c>
      <c r="J204" s="17"/>
      <c r="K204" s="15" t="s">
        <v>265</v>
      </c>
      <c r="L204" s="30" t="s">
        <v>56</v>
      </c>
      <c r="M204" s="30" t="s">
        <v>56</v>
      </c>
      <c r="N204" s="32"/>
      <c r="O204" s="15"/>
      <c r="P204" s="31">
        <v>32675</v>
      </c>
      <c r="Q204" s="15" t="s">
        <v>956</v>
      </c>
      <c r="R204" s="35"/>
      <c r="S204" s="32"/>
      <c r="T204" s="32" t="s">
        <v>18</v>
      </c>
      <c r="U204" s="32"/>
      <c r="V204" s="16" t="s">
        <v>46</v>
      </c>
      <c r="W204" s="32" t="s">
        <v>19</v>
      </c>
    </row>
    <row r="205" spans="1:23" s="6" customFormat="1" ht="52.8" x14ac:dyDescent="0.3">
      <c r="A205" s="15" t="s">
        <v>18</v>
      </c>
      <c r="B205" s="15" t="s">
        <v>19</v>
      </c>
      <c r="C205" s="15" t="s">
        <v>18</v>
      </c>
      <c r="D205" s="15" t="s">
        <v>1</v>
      </c>
      <c r="E205" s="15" t="s">
        <v>80</v>
      </c>
      <c r="F205" s="17" t="s">
        <v>861</v>
      </c>
      <c r="G205" s="17" t="s">
        <v>550</v>
      </c>
      <c r="H205" s="17" t="s">
        <v>864</v>
      </c>
      <c r="I205" s="17" t="s">
        <v>502</v>
      </c>
      <c r="J205" s="17"/>
      <c r="K205" s="15" t="s">
        <v>74</v>
      </c>
      <c r="L205" s="30">
        <v>44502</v>
      </c>
      <c r="M205" s="30">
        <v>44651</v>
      </c>
      <c r="N205" s="32"/>
      <c r="O205" s="15"/>
      <c r="P205" s="31">
        <v>4150</v>
      </c>
      <c r="Q205" s="15" t="s">
        <v>875</v>
      </c>
      <c r="R205" s="35" t="s">
        <v>876</v>
      </c>
      <c r="S205" s="32"/>
      <c r="T205" s="32" t="s">
        <v>18</v>
      </c>
      <c r="U205" s="32"/>
      <c r="V205" s="16" t="s">
        <v>46</v>
      </c>
      <c r="W205" s="32"/>
    </row>
    <row r="206" spans="1:23" s="6" customFormat="1" ht="52.8" x14ac:dyDescent="0.3">
      <c r="A206" s="15" t="s">
        <v>18</v>
      </c>
      <c r="B206" s="15" t="s">
        <v>19</v>
      </c>
      <c r="C206" s="15" t="s">
        <v>18</v>
      </c>
      <c r="D206" s="15" t="s">
        <v>1</v>
      </c>
      <c r="E206" s="15" t="s">
        <v>80</v>
      </c>
      <c r="F206" s="17" t="s">
        <v>866</v>
      </c>
      <c r="G206" s="17" t="s">
        <v>533</v>
      </c>
      <c r="H206" s="17" t="s">
        <v>865</v>
      </c>
      <c r="I206" s="17" t="s">
        <v>502</v>
      </c>
      <c r="J206" s="17"/>
      <c r="K206" s="15" t="s">
        <v>74</v>
      </c>
      <c r="L206" s="30">
        <v>44466</v>
      </c>
      <c r="M206" s="30">
        <v>44589</v>
      </c>
      <c r="N206" s="32"/>
      <c r="O206" s="15"/>
      <c r="P206" s="31">
        <v>29450</v>
      </c>
      <c r="Q206" s="15" t="s">
        <v>281</v>
      </c>
      <c r="R206" s="35"/>
      <c r="S206" s="32"/>
      <c r="T206" s="32" t="s">
        <v>18</v>
      </c>
      <c r="U206" s="32"/>
      <c r="V206" s="16" t="s">
        <v>46</v>
      </c>
      <c r="W206" s="32"/>
    </row>
    <row r="207" spans="1:23" s="6" customFormat="1" ht="66" x14ac:dyDescent="0.3">
      <c r="A207" s="15" t="s">
        <v>19</v>
      </c>
      <c r="B207" s="15" t="s">
        <v>19</v>
      </c>
      <c r="C207" s="15" t="s">
        <v>19</v>
      </c>
      <c r="D207" s="15" t="s">
        <v>2</v>
      </c>
      <c r="E207" s="15" t="s">
        <v>80</v>
      </c>
      <c r="F207" s="17" t="s">
        <v>877</v>
      </c>
      <c r="G207" s="17" t="s">
        <v>969</v>
      </c>
      <c r="H207" s="17" t="s">
        <v>719</v>
      </c>
      <c r="I207" s="17" t="s">
        <v>502</v>
      </c>
      <c r="J207" s="17"/>
      <c r="K207" s="15" t="s">
        <v>701</v>
      </c>
      <c r="L207" s="30">
        <v>44378</v>
      </c>
      <c r="M207" s="30" t="s">
        <v>878</v>
      </c>
      <c r="N207" s="32"/>
      <c r="O207" s="15"/>
      <c r="P207" s="31" t="s">
        <v>879</v>
      </c>
      <c r="Q207" s="15" t="s">
        <v>880</v>
      </c>
      <c r="R207" s="35" t="s">
        <v>736</v>
      </c>
      <c r="S207" s="32" t="s">
        <v>18</v>
      </c>
      <c r="T207" s="32" t="s">
        <v>18</v>
      </c>
      <c r="U207" s="32"/>
      <c r="V207" s="16" t="s">
        <v>600</v>
      </c>
      <c r="W207" s="32" t="s">
        <v>19</v>
      </c>
    </row>
    <row r="208" spans="1:23" s="6" customFormat="1" ht="60.75" customHeight="1" x14ac:dyDescent="0.3">
      <c r="A208" s="15" t="s">
        <v>19</v>
      </c>
      <c r="B208" s="15" t="s">
        <v>19</v>
      </c>
      <c r="C208" s="15" t="s">
        <v>19</v>
      </c>
      <c r="D208" s="15" t="s">
        <v>2</v>
      </c>
      <c r="E208" s="15" t="s">
        <v>80</v>
      </c>
      <c r="F208" s="17" t="s">
        <v>881</v>
      </c>
      <c r="G208" s="17" t="s">
        <v>61</v>
      </c>
      <c r="H208" s="17" t="s">
        <v>212</v>
      </c>
      <c r="I208" s="17" t="s">
        <v>504</v>
      </c>
      <c r="J208" s="17">
        <v>30000000</v>
      </c>
      <c r="K208" s="15" t="s">
        <v>22</v>
      </c>
      <c r="L208" s="30">
        <v>44498</v>
      </c>
      <c r="M208" s="30">
        <v>45229</v>
      </c>
      <c r="N208" s="30">
        <v>45960</v>
      </c>
      <c r="O208" s="15"/>
      <c r="P208" s="31">
        <v>29000</v>
      </c>
      <c r="Q208" s="15" t="s">
        <v>213</v>
      </c>
      <c r="R208" s="35" t="s">
        <v>214</v>
      </c>
      <c r="S208" s="32" t="s">
        <v>19</v>
      </c>
      <c r="T208" s="32" t="s">
        <v>18</v>
      </c>
      <c r="U208" s="32"/>
      <c r="V208" s="16" t="s">
        <v>42</v>
      </c>
      <c r="W208" s="32" t="s">
        <v>19</v>
      </c>
    </row>
    <row r="209" spans="1:23" s="73" customFormat="1" ht="66.599999999999994" customHeight="1" x14ac:dyDescent="0.3">
      <c r="A209" s="32" t="s">
        <v>19</v>
      </c>
      <c r="B209" s="32" t="s">
        <v>18</v>
      </c>
      <c r="C209" s="32" t="s">
        <v>18</v>
      </c>
      <c r="D209" s="15" t="s">
        <v>0</v>
      </c>
      <c r="E209" s="32" t="s">
        <v>80</v>
      </c>
      <c r="F209" s="17" t="s">
        <v>882</v>
      </c>
      <c r="G209" s="17" t="s">
        <v>752</v>
      </c>
      <c r="H209" s="17" t="s">
        <v>883</v>
      </c>
      <c r="I209" s="72" t="s">
        <v>502</v>
      </c>
      <c r="J209" s="72"/>
      <c r="K209" s="32" t="s">
        <v>75</v>
      </c>
      <c r="L209" s="30">
        <v>44547</v>
      </c>
      <c r="M209" s="30">
        <v>44773</v>
      </c>
      <c r="N209" s="32"/>
      <c r="O209" s="15"/>
      <c r="P209" s="31">
        <v>10000</v>
      </c>
      <c r="Q209" s="15" t="s">
        <v>888</v>
      </c>
      <c r="R209" s="15" t="s">
        <v>889</v>
      </c>
      <c r="S209" s="32" t="s">
        <v>19</v>
      </c>
      <c r="T209" s="32" t="s">
        <v>18</v>
      </c>
      <c r="U209" s="32"/>
      <c r="V209" s="15" t="s">
        <v>34</v>
      </c>
      <c r="W209" s="32" t="s">
        <v>19</v>
      </c>
    </row>
    <row r="210" spans="1:23" s="73" customFormat="1" ht="60" customHeight="1" x14ac:dyDescent="0.3">
      <c r="A210" s="32" t="s">
        <v>19</v>
      </c>
      <c r="B210" s="32" t="s">
        <v>19</v>
      </c>
      <c r="C210" s="32" t="s">
        <v>19</v>
      </c>
      <c r="D210" s="15" t="s">
        <v>2</v>
      </c>
      <c r="E210" s="32" t="s">
        <v>80</v>
      </c>
      <c r="F210" s="17" t="s">
        <v>884</v>
      </c>
      <c r="G210" s="17" t="s">
        <v>752</v>
      </c>
      <c r="H210" s="17" t="s">
        <v>885</v>
      </c>
      <c r="I210" s="72" t="s">
        <v>502</v>
      </c>
      <c r="J210" s="72"/>
      <c r="K210" s="32" t="s">
        <v>74</v>
      </c>
      <c r="L210" s="30">
        <v>44543</v>
      </c>
      <c r="M210" s="30">
        <v>44620</v>
      </c>
      <c r="N210" s="32"/>
      <c r="O210" s="15"/>
      <c r="P210" s="31">
        <v>29000</v>
      </c>
      <c r="Q210" s="32" t="s">
        <v>337</v>
      </c>
      <c r="R210" s="15" t="s">
        <v>890</v>
      </c>
      <c r="S210" s="32" t="s">
        <v>19</v>
      </c>
      <c r="T210" s="32" t="s">
        <v>18</v>
      </c>
      <c r="U210" s="32"/>
      <c r="V210" s="15" t="s">
        <v>874</v>
      </c>
      <c r="W210" s="32" t="s">
        <v>19</v>
      </c>
    </row>
    <row r="211" spans="1:23" s="73" customFormat="1" ht="68.400000000000006" customHeight="1" x14ac:dyDescent="0.3">
      <c r="A211" s="32" t="s">
        <v>19</v>
      </c>
      <c r="B211" s="32" t="s">
        <v>19</v>
      </c>
      <c r="C211" s="32" t="s">
        <v>19</v>
      </c>
      <c r="D211" s="15" t="s">
        <v>2</v>
      </c>
      <c r="E211" s="32" t="s">
        <v>80</v>
      </c>
      <c r="F211" s="17" t="s">
        <v>886</v>
      </c>
      <c r="G211" s="17" t="s">
        <v>550</v>
      </c>
      <c r="H211" s="17" t="s">
        <v>887</v>
      </c>
      <c r="I211" s="72" t="s">
        <v>502</v>
      </c>
      <c r="J211" s="72"/>
      <c r="K211" s="32" t="s">
        <v>30</v>
      </c>
      <c r="L211" s="30">
        <v>44545</v>
      </c>
      <c r="M211" s="30">
        <v>44611</v>
      </c>
      <c r="N211" s="32"/>
      <c r="O211" s="15"/>
      <c r="P211" s="31">
        <v>2160</v>
      </c>
      <c r="Q211" s="15" t="s">
        <v>891</v>
      </c>
      <c r="R211" s="15"/>
      <c r="S211" s="32" t="s">
        <v>19</v>
      </c>
      <c r="T211" s="32" t="s">
        <v>18</v>
      </c>
      <c r="U211" s="32"/>
      <c r="V211" s="15" t="s">
        <v>892</v>
      </c>
      <c r="W211" s="32" t="s">
        <v>19</v>
      </c>
    </row>
    <row r="212" spans="1:23" s="73" customFormat="1" ht="60.6" customHeight="1" x14ac:dyDescent="0.3">
      <c r="A212" s="32" t="s">
        <v>19</v>
      </c>
      <c r="B212" s="32" t="s">
        <v>18</v>
      </c>
      <c r="C212" s="32" t="s">
        <v>18</v>
      </c>
      <c r="D212" s="15" t="s">
        <v>0</v>
      </c>
      <c r="E212" s="32" t="s">
        <v>80</v>
      </c>
      <c r="F212" s="17" t="s">
        <v>896</v>
      </c>
      <c r="G212" s="17" t="s">
        <v>752</v>
      </c>
      <c r="H212" s="17" t="s">
        <v>895</v>
      </c>
      <c r="I212" s="72" t="s">
        <v>502</v>
      </c>
      <c r="J212" s="72"/>
      <c r="K212" s="32" t="s">
        <v>74</v>
      </c>
      <c r="L212" s="30">
        <v>44501</v>
      </c>
      <c r="M212" s="30">
        <v>44712</v>
      </c>
      <c r="N212" s="32"/>
      <c r="O212" s="15"/>
      <c r="P212" s="31">
        <v>25800</v>
      </c>
      <c r="Q212" s="32" t="s">
        <v>897</v>
      </c>
      <c r="R212" s="15" t="s">
        <v>898</v>
      </c>
      <c r="S212" s="32" t="s">
        <v>18</v>
      </c>
      <c r="T212" s="32" t="s">
        <v>18</v>
      </c>
      <c r="U212" s="32"/>
      <c r="V212" s="15" t="s">
        <v>903</v>
      </c>
      <c r="W212" s="32" t="s">
        <v>19</v>
      </c>
    </row>
    <row r="213" spans="1:23" ht="51.6" customHeight="1" x14ac:dyDescent="0.3">
      <c r="A213" s="33" t="s">
        <v>19</v>
      </c>
      <c r="B213" s="33" t="s">
        <v>19</v>
      </c>
      <c r="C213" s="33" t="s">
        <v>26</v>
      </c>
      <c r="D213" s="16" t="s">
        <v>2</v>
      </c>
      <c r="E213" s="33" t="s">
        <v>80</v>
      </c>
      <c r="F213" s="17" t="s">
        <v>899</v>
      </c>
      <c r="G213" s="17" t="s">
        <v>752</v>
      </c>
      <c r="H213" s="17" t="s">
        <v>900</v>
      </c>
      <c r="I213" s="74" t="s">
        <v>502</v>
      </c>
      <c r="J213" s="74"/>
      <c r="K213" s="33" t="s">
        <v>701</v>
      </c>
      <c r="L213" s="75"/>
      <c r="M213" s="75">
        <v>44651</v>
      </c>
      <c r="N213" s="33"/>
      <c r="O213" s="16"/>
      <c r="P213" s="31">
        <v>11893.25</v>
      </c>
      <c r="Q213" s="33" t="s">
        <v>901</v>
      </c>
      <c r="R213" s="16" t="s">
        <v>902</v>
      </c>
      <c r="S213" s="33" t="s">
        <v>18</v>
      </c>
      <c r="T213" s="33" t="s">
        <v>18</v>
      </c>
      <c r="U213" s="33"/>
      <c r="V213" s="16" t="s">
        <v>893</v>
      </c>
      <c r="W213" s="33" t="s">
        <v>19</v>
      </c>
    </row>
    <row r="214" spans="1:23" ht="52.5" customHeight="1" x14ac:dyDescent="0.3">
      <c r="A214" s="76" t="s">
        <v>18</v>
      </c>
      <c r="B214" s="76" t="s">
        <v>19</v>
      </c>
      <c r="C214" s="76" t="s">
        <v>18</v>
      </c>
      <c r="D214" s="68" t="s">
        <v>1</v>
      </c>
      <c r="E214" s="76" t="s">
        <v>80</v>
      </c>
      <c r="F214" s="63" t="s">
        <v>904</v>
      </c>
      <c r="G214" s="63" t="s">
        <v>550</v>
      </c>
      <c r="H214" s="63" t="s">
        <v>905</v>
      </c>
      <c r="I214" s="77" t="s">
        <v>545</v>
      </c>
      <c r="J214" s="77"/>
      <c r="K214" s="76" t="s">
        <v>74</v>
      </c>
      <c r="L214" s="78">
        <v>44515</v>
      </c>
      <c r="M214" s="78">
        <v>44650</v>
      </c>
      <c r="N214" s="76"/>
      <c r="O214" s="68"/>
      <c r="P214" s="79">
        <v>3000</v>
      </c>
      <c r="Q214" s="76" t="s">
        <v>906</v>
      </c>
      <c r="R214" s="68" t="s">
        <v>907</v>
      </c>
      <c r="S214" s="76" t="s">
        <v>19</v>
      </c>
      <c r="T214" s="76" t="s">
        <v>18</v>
      </c>
      <c r="U214" s="76"/>
      <c r="V214" s="68" t="s">
        <v>467</v>
      </c>
      <c r="W214" s="76" t="s">
        <v>19</v>
      </c>
    </row>
    <row r="215" spans="1:23" ht="73.2" customHeight="1" x14ac:dyDescent="0.3">
      <c r="A215" s="33" t="s">
        <v>19</v>
      </c>
      <c r="B215" s="33" t="s">
        <v>18</v>
      </c>
      <c r="C215" s="33" t="s">
        <v>18</v>
      </c>
      <c r="D215" s="16" t="s">
        <v>0</v>
      </c>
      <c r="E215" s="33" t="s">
        <v>80</v>
      </c>
      <c r="F215" s="74" t="s">
        <v>908</v>
      </c>
      <c r="G215" s="74" t="s">
        <v>752</v>
      </c>
      <c r="H215" s="18" t="s">
        <v>910</v>
      </c>
      <c r="I215" s="74" t="s">
        <v>545</v>
      </c>
      <c r="J215" s="74"/>
      <c r="K215" s="33" t="s">
        <v>74</v>
      </c>
      <c r="L215" s="30">
        <v>44595</v>
      </c>
      <c r="M215" s="30">
        <v>44651</v>
      </c>
      <c r="N215" s="32"/>
      <c r="O215" s="15"/>
      <c r="P215" s="40">
        <v>91651.5</v>
      </c>
      <c r="Q215" s="15" t="s">
        <v>962</v>
      </c>
      <c r="R215" s="15" t="s">
        <v>963</v>
      </c>
      <c r="S215" s="33" t="s">
        <v>18</v>
      </c>
      <c r="T215" s="33" t="s">
        <v>18</v>
      </c>
      <c r="U215" s="33"/>
      <c r="V215" s="16" t="s">
        <v>894</v>
      </c>
      <c r="W215" s="33" t="s">
        <v>19</v>
      </c>
    </row>
    <row r="216" spans="1:23" ht="52.95" customHeight="1" x14ac:dyDescent="0.3">
      <c r="A216" s="33" t="s">
        <v>19</v>
      </c>
      <c r="B216" s="33" t="s">
        <v>18</v>
      </c>
      <c r="C216" s="33" t="s">
        <v>18</v>
      </c>
      <c r="D216" s="16" t="s">
        <v>0</v>
      </c>
      <c r="E216" s="33" t="s">
        <v>80</v>
      </c>
      <c r="F216" s="74" t="s">
        <v>909</v>
      </c>
      <c r="G216" s="74" t="s">
        <v>752</v>
      </c>
      <c r="H216" s="18" t="s">
        <v>911</v>
      </c>
      <c r="I216" s="74" t="s">
        <v>502</v>
      </c>
      <c r="J216" s="74"/>
      <c r="K216" s="33" t="s">
        <v>265</v>
      </c>
      <c r="L216" s="30">
        <v>44634</v>
      </c>
      <c r="M216" s="30">
        <v>44712</v>
      </c>
      <c r="N216" s="32"/>
      <c r="O216" s="15"/>
      <c r="P216" s="40">
        <v>4920</v>
      </c>
      <c r="Q216" s="15" t="s">
        <v>912</v>
      </c>
      <c r="R216" s="15" t="s">
        <v>633</v>
      </c>
      <c r="S216" s="33" t="s">
        <v>19</v>
      </c>
      <c r="T216" s="33" t="s">
        <v>18</v>
      </c>
      <c r="U216" s="33"/>
      <c r="V216" s="16" t="s">
        <v>46</v>
      </c>
      <c r="W216" s="33" t="s">
        <v>19</v>
      </c>
    </row>
    <row r="217" spans="1:23" ht="53.4" customHeight="1" x14ac:dyDescent="0.3">
      <c r="A217" s="33" t="s">
        <v>19</v>
      </c>
      <c r="B217" s="33" t="s">
        <v>18</v>
      </c>
      <c r="C217" s="33" t="s">
        <v>18</v>
      </c>
      <c r="D217" s="16" t="s">
        <v>0</v>
      </c>
      <c r="E217" s="33" t="s">
        <v>80</v>
      </c>
      <c r="F217" s="74" t="s">
        <v>913</v>
      </c>
      <c r="G217" s="72"/>
      <c r="H217" s="18" t="s">
        <v>920</v>
      </c>
      <c r="I217" s="74"/>
      <c r="J217" s="74"/>
      <c r="K217" s="33" t="s">
        <v>74</v>
      </c>
      <c r="L217" s="32"/>
      <c r="M217" s="32"/>
      <c r="N217" s="32"/>
      <c r="O217" s="15"/>
      <c r="P217" s="40"/>
      <c r="Q217" s="32"/>
      <c r="R217" s="15"/>
      <c r="S217" s="33"/>
      <c r="T217" s="33"/>
      <c r="U217" s="33"/>
      <c r="V217" s="16" t="s">
        <v>46</v>
      </c>
      <c r="W217" s="32" t="s">
        <v>19</v>
      </c>
    </row>
    <row r="218" spans="1:23" ht="80.400000000000006" customHeight="1" x14ac:dyDescent="0.3">
      <c r="A218" s="33" t="s">
        <v>18</v>
      </c>
      <c r="B218" s="33" t="s">
        <v>19</v>
      </c>
      <c r="C218" s="33" t="s">
        <v>18</v>
      </c>
      <c r="D218" s="16" t="s">
        <v>1</v>
      </c>
      <c r="E218" s="33" t="s">
        <v>80</v>
      </c>
      <c r="F218" s="74" t="s">
        <v>914</v>
      </c>
      <c r="G218" s="74" t="s">
        <v>927</v>
      </c>
      <c r="H218" s="18" t="s">
        <v>973</v>
      </c>
      <c r="I218" s="74"/>
      <c r="J218" s="74"/>
      <c r="K218" s="33" t="s">
        <v>265</v>
      </c>
      <c r="L218" s="30">
        <v>44620</v>
      </c>
      <c r="M218" s="30">
        <v>44651</v>
      </c>
      <c r="N218" s="32"/>
      <c r="O218" s="15"/>
      <c r="P218" s="40">
        <v>6180</v>
      </c>
      <c r="Q218" s="32" t="s">
        <v>926</v>
      </c>
      <c r="R218" s="15" t="s">
        <v>961</v>
      </c>
      <c r="S218" s="33" t="s">
        <v>19</v>
      </c>
      <c r="T218" s="33" t="s">
        <v>18</v>
      </c>
      <c r="U218" s="33"/>
      <c r="V218" s="16" t="s">
        <v>467</v>
      </c>
      <c r="W218" s="33" t="s">
        <v>19</v>
      </c>
    </row>
    <row r="219" spans="1:23" ht="69" customHeight="1" x14ac:dyDescent="0.3">
      <c r="A219" s="33" t="s">
        <v>18</v>
      </c>
      <c r="B219" s="33" t="s">
        <v>19</v>
      </c>
      <c r="C219" s="33" t="s">
        <v>18</v>
      </c>
      <c r="D219" s="16" t="s">
        <v>1</v>
      </c>
      <c r="E219" s="33" t="s">
        <v>80</v>
      </c>
      <c r="F219" s="74" t="s">
        <v>915</v>
      </c>
      <c r="G219" s="74" t="s">
        <v>927</v>
      </c>
      <c r="H219" s="18" t="s">
        <v>921</v>
      </c>
      <c r="I219" s="74"/>
      <c r="J219" s="74"/>
      <c r="K219" s="33" t="s">
        <v>74</v>
      </c>
      <c r="L219" s="75">
        <v>44624</v>
      </c>
      <c r="M219" s="75">
        <v>44651</v>
      </c>
      <c r="N219" s="33"/>
      <c r="O219" s="16"/>
      <c r="P219" s="80">
        <v>9549</v>
      </c>
      <c r="Q219" s="16" t="s">
        <v>964</v>
      </c>
      <c r="R219" s="15" t="s">
        <v>960</v>
      </c>
      <c r="S219" s="33" t="s">
        <v>18</v>
      </c>
      <c r="T219" s="33" t="s">
        <v>18</v>
      </c>
      <c r="U219" s="33"/>
      <c r="V219" s="16" t="s">
        <v>46</v>
      </c>
      <c r="W219" s="33" t="s">
        <v>19</v>
      </c>
    </row>
    <row r="220" spans="1:23" ht="52.8" customHeight="1" x14ac:dyDescent="0.3">
      <c r="A220" s="33" t="s">
        <v>18</v>
      </c>
      <c r="B220" s="33" t="s">
        <v>19</v>
      </c>
      <c r="C220" s="33" t="s">
        <v>18</v>
      </c>
      <c r="D220" s="16" t="s">
        <v>1</v>
      </c>
      <c r="E220" s="33" t="s">
        <v>80</v>
      </c>
      <c r="F220" s="74" t="s">
        <v>916</v>
      </c>
      <c r="G220" s="74" t="s">
        <v>927</v>
      </c>
      <c r="H220" s="18" t="s">
        <v>922</v>
      </c>
      <c r="I220" s="74"/>
      <c r="J220" s="74"/>
      <c r="K220" s="33" t="s">
        <v>265</v>
      </c>
      <c r="L220" s="75">
        <v>44578</v>
      </c>
      <c r="M220" s="75">
        <v>44651</v>
      </c>
      <c r="N220" s="33"/>
      <c r="O220" s="16"/>
      <c r="P220" s="80">
        <v>5000</v>
      </c>
      <c r="Q220" s="33" t="s">
        <v>929</v>
      </c>
      <c r="R220" s="15"/>
      <c r="S220" s="33"/>
      <c r="T220" s="33"/>
      <c r="U220" s="33"/>
      <c r="V220" s="16" t="s">
        <v>46</v>
      </c>
      <c r="W220" s="32" t="s">
        <v>19</v>
      </c>
    </row>
    <row r="221" spans="1:23" ht="67.8" customHeight="1" x14ac:dyDescent="0.3">
      <c r="A221" s="33" t="s">
        <v>18</v>
      </c>
      <c r="B221" s="33" t="s">
        <v>19</v>
      </c>
      <c r="C221" s="33" t="s">
        <v>18</v>
      </c>
      <c r="D221" s="16" t="s">
        <v>1</v>
      </c>
      <c r="E221" s="33" t="s">
        <v>80</v>
      </c>
      <c r="F221" s="74" t="s">
        <v>917</v>
      </c>
      <c r="G221" s="74" t="s">
        <v>752</v>
      </c>
      <c r="H221" s="18" t="s">
        <v>923</v>
      </c>
      <c r="I221" s="74"/>
      <c r="J221" s="74"/>
      <c r="K221" s="33" t="s">
        <v>701</v>
      </c>
      <c r="L221" s="75">
        <v>44651</v>
      </c>
      <c r="M221" s="75">
        <v>44651</v>
      </c>
      <c r="N221" s="33"/>
      <c r="O221" s="16"/>
      <c r="P221" s="80">
        <v>7600</v>
      </c>
      <c r="Q221" s="33" t="s">
        <v>97</v>
      </c>
      <c r="R221" s="15" t="s">
        <v>647</v>
      </c>
      <c r="S221" s="33" t="s">
        <v>19</v>
      </c>
      <c r="T221" s="33" t="s">
        <v>18</v>
      </c>
      <c r="U221" s="33"/>
      <c r="V221" s="16" t="s">
        <v>467</v>
      </c>
      <c r="W221" s="33" t="s">
        <v>19</v>
      </c>
    </row>
    <row r="222" spans="1:23" ht="43.8" customHeight="1" x14ac:dyDescent="0.3">
      <c r="A222" s="33" t="s">
        <v>18</v>
      </c>
      <c r="B222" s="33" t="s">
        <v>19</v>
      </c>
      <c r="C222" s="33" t="s">
        <v>18</v>
      </c>
      <c r="D222" s="16" t="s">
        <v>1</v>
      </c>
      <c r="E222" s="33" t="s">
        <v>80</v>
      </c>
      <c r="F222" s="74" t="s">
        <v>918</v>
      </c>
      <c r="G222" s="74" t="s">
        <v>927</v>
      </c>
      <c r="H222" s="18" t="s">
        <v>924</v>
      </c>
      <c r="I222" s="74"/>
      <c r="J222" s="74"/>
      <c r="K222" s="33" t="s">
        <v>265</v>
      </c>
      <c r="L222" s="75">
        <v>44585</v>
      </c>
      <c r="M222" s="75">
        <v>44606</v>
      </c>
      <c r="N222" s="33"/>
      <c r="O222" s="16"/>
      <c r="P222" s="80">
        <v>15940.53</v>
      </c>
      <c r="Q222" s="33" t="s">
        <v>930</v>
      </c>
      <c r="R222" s="15" t="s">
        <v>957</v>
      </c>
      <c r="S222" s="33" t="s">
        <v>19</v>
      </c>
      <c r="T222" s="33" t="s">
        <v>18</v>
      </c>
      <c r="U222" s="33"/>
      <c r="V222" s="16" t="s">
        <v>46</v>
      </c>
      <c r="W222" s="33" t="s">
        <v>19</v>
      </c>
    </row>
    <row r="223" spans="1:23" ht="56.4" customHeight="1" x14ac:dyDescent="0.3">
      <c r="A223" s="33" t="s">
        <v>19</v>
      </c>
      <c r="B223" s="33" t="s">
        <v>18</v>
      </c>
      <c r="C223" s="33" t="s">
        <v>18</v>
      </c>
      <c r="D223" s="16" t="s">
        <v>0</v>
      </c>
      <c r="E223" s="33" t="s">
        <v>80</v>
      </c>
      <c r="F223" s="74" t="s">
        <v>919</v>
      </c>
      <c r="G223" s="74" t="s">
        <v>928</v>
      </c>
      <c r="H223" s="18" t="s">
        <v>925</v>
      </c>
      <c r="I223" s="74"/>
      <c r="J223" s="74"/>
      <c r="K223" s="33" t="s">
        <v>74</v>
      </c>
      <c r="L223" s="75">
        <v>44578</v>
      </c>
      <c r="M223" s="75">
        <v>44596</v>
      </c>
      <c r="N223" s="33"/>
      <c r="O223" s="16"/>
      <c r="P223" s="80">
        <v>13111.76</v>
      </c>
      <c r="Q223" s="33" t="s">
        <v>930</v>
      </c>
      <c r="R223" s="15" t="s">
        <v>957</v>
      </c>
      <c r="S223" s="33" t="s">
        <v>19</v>
      </c>
      <c r="T223" s="33" t="s">
        <v>18</v>
      </c>
      <c r="U223" s="33"/>
      <c r="V223" s="16" t="s">
        <v>46</v>
      </c>
      <c r="W223" s="33" t="s">
        <v>19</v>
      </c>
    </row>
    <row r="224" spans="1:23" s="6" customFormat="1" ht="78.599999999999994" customHeight="1" x14ac:dyDescent="0.3">
      <c r="A224" s="15" t="s">
        <v>19</v>
      </c>
      <c r="B224" s="15" t="s">
        <v>19</v>
      </c>
      <c r="C224" s="15" t="s">
        <v>19</v>
      </c>
      <c r="D224" s="15" t="s">
        <v>2</v>
      </c>
      <c r="E224" s="15" t="s">
        <v>80</v>
      </c>
      <c r="F224" s="17" t="s">
        <v>932</v>
      </c>
      <c r="G224" s="17" t="s">
        <v>201</v>
      </c>
      <c r="H224" s="17" t="s">
        <v>933</v>
      </c>
      <c r="I224" s="17" t="s">
        <v>502</v>
      </c>
      <c r="J224" s="17"/>
      <c r="K224" s="15" t="s">
        <v>265</v>
      </c>
      <c r="L224" s="30"/>
      <c r="M224" s="30"/>
      <c r="N224" s="32"/>
      <c r="O224" s="15"/>
      <c r="P224" s="31">
        <v>34000</v>
      </c>
      <c r="Q224" s="61" t="s">
        <v>135</v>
      </c>
      <c r="R224" s="35"/>
      <c r="S224" s="32"/>
      <c r="T224" s="32"/>
      <c r="U224" s="32"/>
      <c r="V224" s="16" t="s">
        <v>46</v>
      </c>
      <c r="W224" s="32" t="s">
        <v>19</v>
      </c>
    </row>
    <row r="225" spans="1:23" s="6" customFormat="1" ht="78.599999999999994" customHeight="1" x14ac:dyDescent="0.3">
      <c r="A225" s="15" t="s">
        <v>19</v>
      </c>
      <c r="B225" s="15" t="s">
        <v>19</v>
      </c>
      <c r="C225" s="15" t="s">
        <v>19</v>
      </c>
      <c r="D225" s="15" t="s">
        <v>2</v>
      </c>
      <c r="E225" s="15" t="s">
        <v>80</v>
      </c>
      <c r="F225" s="17" t="s">
        <v>934</v>
      </c>
      <c r="G225" s="17" t="s">
        <v>21</v>
      </c>
      <c r="H225" s="17" t="s">
        <v>352</v>
      </c>
      <c r="I225" s="17" t="s">
        <v>502</v>
      </c>
      <c r="J225" s="17"/>
      <c r="K225" s="15" t="s">
        <v>103</v>
      </c>
      <c r="L225" s="30">
        <v>44652</v>
      </c>
      <c r="M225" s="30">
        <v>45382</v>
      </c>
      <c r="N225" s="30">
        <v>45747</v>
      </c>
      <c r="O225" s="15"/>
      <c r="P225" s="31">
        <v>155930</v>
      </c>
      <c r="Q225" s="61" t="s">
        <v>935</v>
      </c>
      <c r="R225" s="35" t="s">
        <v>939</v>
      </c>
      <c r="S225" s="32" t="s">
        <v>18</v>
      </c>
      <c r="T225" s="32" t="s">
        <v>18</v>
      </c>
      <c r="U225" s="32"/>
      <c r="V225" s="16" t="s">
        <v>968</v>
      </c>
      <c r="W225" s="32" t="s">
        <v>19</v>
      </c>
    </row>
    <row r="226" spans="1:23" s="6" customFormat="1" ht="78.599999999999994" customHeight="1" x14ac:dyDescent="0.3">
      <c r="A226" s="15" t="s">
        <v>19</v>
      </c>
      <c r="B226" s="15" t="s">
        <v>18</v>
      </c>
      <c r="C226" s="15" t="s">
        <v>18</v>
      </c>
      <c r="D226" s="15" t="s">
        <v>0</v>
      </c>
      <c r="E226" s="15" t="s">
        <v>80</v>
      </c>
      <c r="F226" s="17" t="s">
        <v>936</v>
      </c>
      <c r="G226" s="17" t="s">
        <v>21</v>
      </c>
      <c r="H226" s="17" t="s">
        <v>974</v>
      </c>
      <c r="I226" s="17" t="s">
        <v>502</v>
      </c>
      <c r="J226" s="17"/>
      <c r="K226" s="15" t="s">
        <v>265</v>
      </c>
      <c r="L226" s="30">
        <v>44609</v>
      </c>
      <c r="M226" s="30">
        <v>44651</v>
      </c>
      <c r="N226" s="30"/>
      <c r="O226" s="15"/>
      <c r="P226" s="31">
        <v>182918</v>
      </c>
      <c r="Q226" s="61" t="s">
        <v>975</v>
      </c>
      <c r="R226" s="35" t="s">
        <v>970</v>
      </c>
      <c r="S226" s="32" t="s">
        <v>18</v>
      </c>
      <c r="T226" s="32" t="s">
        <v>18</v>
      </c>
      <c r="U226" s="32"/>
      <c r="V226" s="16" t="s">
        <v>727</v>
      </c>
      <c r="W226" s="32" t="s">
        <v>19</v>
      </c>
    </row>
    <row r="227" spans="1:23" s="6" customFormat="1" ht="78.599999999999994" customHeight="1" x14ac:dyDescent="0.3">
      <c r="A227" s="15" t="s">
        <v>18</v>
      </c>
      <c r="B227" s="15" t="s">
        <v>19</v>
      </c>
      <c r="C227" s="15" t="s">
        <v>18</v>
      </c>
      <c r="D227" s="15" t="s">
        <v>1</v>
      </c>
      <c r="E227" s="15" t="s">
        <v>80</v>
      </c>
      <c r="F227" s="17" t="s">
        <v>937</v>
      </c>
      <c r="G227" s="17" t="s">
        <v>21</v>
      </c>
      <c r="H227" s="17" t="s">
        <v>938</v>
      </c>
      <c r="I227" s="17" t="s">
        <v>502</v>
      </c>
      <c r="J227" s="17"/>
      <c r="K227" s="15" t="s">
        <v>103</v>
      </c>
      <c r="L227" s="30">
        <v>44652</v>
      </c>
      <c r="M227" s="30">
        <v>45382</v>
      </c>
      <c r="N227" s="30">
        <v>45747</v>
      </c>
      <c r="O227" s="15"/>
      <c r="P227" s="31">
        <v>167990</v>
      </c>
      <c r="Q227" s="61" t="s">
        <v>935</v>
      </c>
      <c r="R227" s="35" t="s">
        <v>939</v>
      </c>
      <c r="S227" s="32" t="s">
        <v>18</v>
      </c>
      <c r="T227" s="32" t="s">
        <v>18</v>
      </c>
      <c r="U227" s="32"/>
      <c r="V227" s="16" t="s">
        <v>968</v>
      </c>
      <c r="W227" s="32" t="s">
        <v>19</v>
      </c>
    </row>
    <row r="228" spans="1:23" s="6" customFormat="1" ht="78.599999999999994" customHeight="1" x14ac:dyDescent="0.3">
      <c r="A228" s="15" t="s">
        <v>19</v>
      </c>
      <c r="B228" s="15" t="s">
        <v>18</v>
      </c>
      <c r="C228" s="15" t="s">
        <v>18</v>
      </c>
      <c r="D228" s="15" t="s">
        <v>0</v>
      </c>
      <c r="E228" s="15" t="s">
        <v>80</v>
      </c>
      <c r="F228" s="17" t="s">
        <v>941</v>
      </c>
      <c r="G228" s="17" t="s">
        <v>21</v>
      </c>
      <c r="H228" s="17" t="s">
        <v>940</v>
      </c>
      <c r="I228" s="17" t="s">
        <v>65</v>
      </c>
      <c r="J228" s="17"/>
      <c r="K228" s="15" t="s">
        <v>265</v>
      </c>
      <c r="L228" s="30">
        <v>44609</v>
      </c>
      <c r="M228" s="30">
        <v>44651</v>
      </c>
      <c r="N228" s="30"/>
      <c r="O228" s="15"/>
      <c r="P228" s="31">
        <v>119290</v>
      </c>
      <c r="Q228" s="61" t="s">
        <v>942</v>
      </c>
      <c r="R228" s="35" t="s">
        <v>967</v>
      </c>
      <c r="S228" s="32" t="s">
        <v>18</v>
      </c>
      <c r="T228" s="32" t="s">
        <v>18</v>
      </c>
      <c r="U228" s="32"/>
      <c r="V228" s="16" t="s">
        <v>727</v>
      </c>
      <c r="W228" s="32" t="s">
        <v>19</v>
      </c>
    </row>
    <row r="229" spans="1:23" s="6" customFormat="1" ht="78.599999999999994" customHeight="1" x14ac:dyDescent="0.3">
      <c r="A229" s="15" t="s">
        <v>19</v>
      </c>
      <c r="B229" s="15" t="s">
        <v>18</v>
      </c>
      <c r="C229" s="15" t="s">
        <v>19</v>
      </c>
      <c r="D229" s="15" t="s">
        <v>0</v>
      </c>
      <c r="E229" s="15" t="s">
        <v>80</v>
      </c>
      <c r="F229" s="17" t="s">
        <v>943</v>
      </c>
      <c r="G229" s="17" t="s">
        <v>201</v>
      </c>
      <c r="H229" s="17" t="s">
        <v>944</v>
      </c>
      <c r="I229" s="17" t="s">
        <v>545</v>
      </c>
      <c r="J229" s="17"/>
      <c r="K229" s="15" t="s">
        <v>265</v>
      </c>
      <c r="L229" s="30">
        <v>44621</v>
      </c>
      <c r="M229" s="30">
        <v>44681</v>
      </c>
      <c r="N229" s="30"/>
      <c r="O229" s="15"/>
      <c r="P229" s="31">
        <v>149704</v>
      </c>
      <c r="Q229" s="81" t="s">
        <v>945</v>
      </c>
      <c r="R229" s="35" t="s">
        <v>946</v>
      </c>
      <c r="S229" s="32" t="s">
        <v>19</v>
      </c>
      <c r="T229" s="32" t="s">
        <v>18</v>
      </c>
      <c r="U229" s="32"/>
      <c r="V229" s="16" t="s">
        <v>727</v>
      </c>
      <c r="W229" s="32" t="s">
        <v>19</v>
      </c>
    </row>
    <row r="230" spans="1:23" s="6" customFormat="1" ht="78.599999999999994" customHeight="1" x14ac:dyDescent="0.3">
      <c r="A230" s="15" t="s">
        <v>19</v>
      </c>
      <c r="B230" s="15" t="s">
        <v>19</v>
      </c>
      <c r="C230" s="15" t="s">
        <v>19</v>
      </c>
      <c r="D230" s="15" t="s">
        <v>2</v>
      </c>
      <c r="E230" s="15" t="s">
        <v>80</v>
      </c>
      <c r="F230" s="17" t="s">
        <v>947</v>
      </c>
      <c r="G230" s="17" t="s">
        <v>66</v>
      </c>
      <c r="H230" s="17" t="s">
        <v>958</v>
      </c>
      <c r="I230" s="17" t="s">
        <v>502</v>
      </c>
      <c r="J230" s="17"/>
      <c r="K230" s="15" t="s">
        <v>103</v>
      </c>
      <c r="L230" s="30">
        <v>44546</v>
      </c>
      <c r="M230" s="30">
        <v>45137</v>
      </c>
      <c r="N230" s="30"/>
      <c r="O230" s="15"/>
      <c r="P230" s="31">
        <v>8094.88</v>
      </c>
      <c r="Q230" s="61" t="s">
        <v>951</v>
      </c>
      <c r="R230" s="35" t="s">
        <v>959</v>
      </c>
      <c r="S230" s="32" t="s">
        <v>19</v>
      </c>
      <c r="T230" s="32" t="s">
        <v>18</v>
      </c>
      <c r="U230" s="32"/>
      <c r="V230" s="16" t="s">
        <v>211</v>
      </c>
      <c r="W230" s="32" t="s">
        <v>19</v>
      </c>
    </row>
    <row r="231" spans="1:23" s="6" customFormat="1" ht="78.599999999999994" customHeight="1" x14ac:dyDescent="0.3">
      <c r="A231" s="15" t="s">
        <v>19</v>
      </c>
      <c r="B231" s="15" t="s">
        <v>19</v>
      </c>
      <c r="C231" s="15" t="s">
        <v>19</v>
      </c>
      <c r="D231" s="15" t="s">
        <v>2</v>
      </c>
      <c r="E231" s="15" t="s">
        <v>80</v>
      </c>
      <c r="F231" s="17" t="s">
        <v>948</v>
      </c>
      <c r="G231" s="17" t="s">
        <v>66</v>
      </c>
      <c r="H231" s="17" t="s">
        <v>949</v>
      </c>
      <c r="I231" s="17" t="s">
        <v>502</v>
      </c>
      <c r="J231" s="17"/>
      <c r="K231" s="15" t="s">
        <v>265</v>
      </c>
      <c r="L231" s="30">
        <v>44588</v>
      </c>
      <c r="M231" s="30">
        <v>44681</v>
      </c>
      <c r="N231" s="30"/>
      <c r="O231" s="15"/>
      <c r="P231" s="31">
        <v>9600</v>
      </c>
      <c r="Q231" s="61" t="s">
        <v>950</v>
      </c>
      <c r="R231" s="35" t="s">
        <v>966</v>
      </c>
      <c r="S231" s="32" t="s">
        <v>19</v>
      </c>
      <c r="T231" s="32" t="s">
        <v>18</v>
      </c>
      <c r="U231" s="32"/>
      <c r="V231" s="16" t="s">
        <v>467</v>
      </c>
      <c r="W231" s="32" t="s">
        <v>19</v>
      </c>
    </row>
    <row r="232" spans="1:23" s="6" customFormat="1" ht="78.599999999999994" customHeight="1" x14ac:dyDescent="0.3">
      <c r="A232" s="15" t="s">
        <v>19</v>
      </c>
      <c r="B232" s="15" t="s">
        <v>19</v>
      </c>
      <c r="C232" s="15" t="s">
        <v>19</v>
      </c>
      <c r="D232" s="15" t="s">
        <v>2</v>
      </c>
      <c r="E232" s="15" t="s">
        <v>80</v>
      </c>
      <c r="F232" s="17" t="s">
        <v>953</v>
      </c>
      <c r="G232" s="17" t="s">
        <v>66</v>
      </c>
      <c r="H232" s="17" t="s">
        <v>952</v>
      </c>
      <c r="I232" s="17" t="s">
        <v>502</v>
      </c>
      <c r="J232" s="17"/>
      <c r="K232" s="15" t="s">
        <v>265</v>
      </c>
      <c r="L232" s="30">
        <v>44621</v>
      </c>
      <c r="M232" s="30">
        <v>44651</v>
      </c>
      <c r="N232" s="32"/>
      <c r="O232" s="15"/>
      <c r="P232" s="31">
        <v>12800</v>
      </c>
      <c r="Q232" s="61" t="s">
        <v>954</v>
      </c>
      <c r="R232" s="35" t="s">
        <v>965</v>
      </c>
      <c r="S232" s="32" t="s">
        <v>19</v>
      </c>
      <c r="T232" s="32" t="s">
        <v>18</v>
      </c>
      <c r="U232" s="32"/>
      <c r="V232" s="16" t="s">
        <v>467</v>
      </c>
      <c r="W232" s="32" t="s">
        <v>19</v>
      </c>
    </row>
    <row r="233" spans="1:23" ht="16.5" customHeight="1" x14ac:dyDescent="0.3">
      <c r="A233" s="82" t="s">
        <v>18</v>
      </c>
      <c r="B233" s="82"/>
      <c r="C233" s="82"/>
      <c r="D233" s="82"/>
      <c r="E233" s="82" t="s">
        <v>687</v>
      </c>
      <c r="F233" s="83"/>
      <c r="G233" s="83"/>
      <c r="H233" s="83"/>
      <c r="I233" s="83"/>
      <c r="J233" s="83"/>
      <c r="K233" s="82"/>
      <c r="L233" s="84"/>
      <c r="M233" s="84"/>
      <c r="N233" s="85"/>
      <c r="O233" s="82"/>
      <c r="P233" s="86"/>
      <c r="Q233" s="82"/>
      <c r="R233" s="87"/>
      <c r="S233" s="85"/>
      <c r="T233" s="85"/>
      <c r="U233" s="85"/>
      <c r="V233" s="82"/>
      <c r="W233" s="85"/>
    </row>
    <row r="235" spans="1:23" ht="12.6" customHeight="1" x14ac:dyDescent="0.3">
      <c r="A235" s="88"/>
      <c r="B235" s="8"/>
      <c r="C235" s="8"/>
      <c r="D235" s="8"/>
      <c r="E235" s="8"/>
      <c r="F235" s="89"/>
      <c r="G235" s="89"/>
      <c r="H235" s="89"/>
      <c r="I235" s="89"/>
      <c r="J235" s="89"/>
      <c r="K235" s="8"/>
      <c r="L235" s="8"/>
      <c r="M235" s="8"/>
      <c r="N235" s="8"/>
      <c r="O235" s="90"/>
      <c r="P235" s="8"/>
      <c r="Q235" s="8"/>
      <c r="R235" s="90"/>
      <c r="S235" s="8"/>
      <c r="T235" s="8"/>
      <c r="U235" s="8"/>
      <c r="V235" s="90"/>
      <c r="W235" s="8"/>
    </row>
    <row r="238" spans="1:23" x14ac:dyDescent="0.3">
      <c r="H238" s="91"/>
      <c r="I238" s="91"/>
      <c r="J238" s="91"/>
      <c r="K238" s="57"/>
      <c r="L238" s="92"/>
    </row>
    <row r="239" spans="1:23" x14ac:dyDescent="0.3">
      <c r="K239" s="57"/>
      <c r="L239" s="93"/>
    </row>
    <row r="240" spans="1:23" x14ac:dyDescent="0.3">
      <c r="L240" s="93"/>
    </row>
    <row r="262" spans="11:11" x14ac:dyDescent="0.3">
      <c r="K262" s="94"/>
    </row>
  </sheetData>
  <sheetProtection algorithmName="SHA-512" hashValue="MYbtof0RhogCEUzxyTrrKA8EiCn06zY8i/SselBLMyXWwGhky81QMfWTeu7R9Q2Gypof0tLRy1EnMkzLxeOsgQ==" saltValue="UA1IEuIlEqwcM0+wdcnHnw==" spinCount="100000" sheet="1" objects="1" scenarios="1"/>
  <autoFilter ref="A9:W233" xr:uid="{00000000-0009-0000-0000-000000000000}"/>
  <mergeCells count="1">
    <mergeCell ref="A1:O8"/>
  </mergeCells>
  <phoneticPr fontId="29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Contracts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road-digger</dc:creator>
  <cp:lastModifiedBy>Hudson, Donna</cp:lastModifiedBy>
  <dcterms:created xsi:type="dcterms:W3CDTF">2017-09-08T13:10:35Z</dcterms:created>
  <dcterms:modified xsi:type="dcterms:W3CDTF">2022-04-07T12:03:10Z</dcterms:modified>
</cp:coreProperties>
</file>